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C7D2D858-4765-4233-B020-157969180ADF}" xr6:coauthVersionLast="47" xr6:coauthVersionMax="47" xr10:uidLastSave="{00000000-0000-0000-0000-000000000000}"/>
  <bookViews>
    <workbookView xWindow="-28920" yWindow="-120" windowWidth="29040" windowHeight="15840" xr2:uid="{F5287E3B-9B0C-4008-837B-B58257D367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1" l="1"/>
  <c r="M85" i="1" s="1"/>
  <c r="L84" i="1"/>
  <c r="O84" i="1" s="1"/>
  <c r="O85" i="1" s="1"/>
  <c r="K84" i="1"/>
  <c r="N84" i="1" s="1"/>
  <c r="N85" i="1" s="1"/>
  <c r="M82" i="1"/>
  <c r="L82" i="1"/>
  <c r="O82" i="1" s="1"/>
  <c r="K82" i="1"/>
  <c r="N82" i="1" s="1"/>
  <c r="M81" i="1"/>
  <c r="L81" i="1"/>
  <c r="O81" i="1" s="1"/>
  <c r="K81" i="1"/>
  <c r="N81" i="1" s="1"/>
  <c r="M80" i="1"/>
  <c r="L80" i="1"/>
  <c r="O80" i="1" s="1"/>
  <c r="K80" i="1"/>
  <c r="N80" i="1" s="1"/>
  <c r="M79" i="1"/>
  <c r="L79" i="1"/>
  <c r="O79" i="1" s="1"/>
  <c r="K79" i="1"/>
  <c r="N79" i="1" s="1"/>
  <c r="M78" i="1"/>
  <c r="L78" i="1"/>
  <c r="O78" i="1" s="1"/>
  <c r="K78" i="1"/>
  <c r="N78" i="1" s="1"/>
  <c r="M77" i="1"/>
  <c r="L77" i="1"/>
  <c r="O77" i="1" s="1"/>
  <c r="K77" i="1"/>
  <c r="N77" i="1" s="1"/>
  <c r="M76" i="1"/>
  <c r="L76" i="1"/>
  <c r="O76" i="1" s="1"/>
  <c r="K76" i="1"/>
  <c r="N76" i="1" s="1"/>
  <c r="M75" i="1"/>
  <c r="L75" i="1"/>
  <c r="O75" i="1" s="1"/>
  <c r="K75" i="1"/>
  <c r="N75" i="1" s="1"/>
  <c r="M74" i="1"/>
  <c r="L74" i="1"/>
  <c r="O74" i="1" s="1"/>
  <c r="K74" i="1"/>
  <c r="N74" i="1" s="1"/>
  <c r="M87" i="1"/>
  <c r="M88" i="1" s="1"/>
  <c r="L87" i="1"/>
  <c r="O87" i="1" s="1"/>
  <c r="O88" i="1" s="1"/>
  <c r="K87" i="1"/>
  <c r="N87" i="1" s="1"/>
  <c r="N88" i="1" s="1"/>
  <c r="M72" i="1"/>
  <c r="L72" i="1"/>
  <c r="O72" i="1" s="1"/>
  <c r="K72" i="1"/>
  <c r="N72" i="1" s="1"/>
  <c r="M71" i="1"/>
  <c r="L71" i="1"/>
  <c r="O71" i="1" s="1"/>
  <c r="K71" i="1"/>
  <c r="N71" i="1" s="1"/>
  <c r="M70" i="1"/>
  <c r="L70" i="1"/>
  <c r="O70" i="1" s="1"/>
  <c r="K70" i="1"/>
  <c r="N70" i="1" s="1"/>
  <c r="K69" i="1"/>
  <c r="N69" i="1" s="1"/>
  <c r="L69" i="1"/>
  <c r="O69" i="1" s="1"/>
  <c r="M69" i="1"/>
  <c r="K45" i="1"/>
  <c r="N45" i="1" s="1"/>
  <c r="L45" i="1"/>
  <c r="O45" i="1" s="1"/>
  <c r="M45" i="1"/>
  <c r="M61" i="1"/>
  <c r="L61" i="1"/>
  <c r="O61" i="1" s="1"/>
  <c r="K61" i="1"/>
  <c r="N61" i="1" s="1"/>
  <c r="M56" i="1"/>
  <c r="L56" i="1"/>
  <c r="O56" i="1" s="1"/>
  <c r="K56" i="1"/>
  <c r="N56" i="1" s="1"/>
  <c r="K27" i="1"/>
  <c r="N27" i="1" s="1"/>
  <c r="L27" i="1"/>
  <c r="O27" i="1" s="1"/>
  <c r="M27" i="1"/>
  <c r="M52" i="1"/>
  <c r="L52" i="1"/>
  <c r="O52" i="1" s="1"/>
  <c r="K52" i="1"/>
  <c r="N52" i="1" s="1"/>
  <c r="M54" i="1"/>
  <c r="M55" i="1" s="1"/>
  <c r="L54" i="1"/>
  <c r="O54" i="1" s="1"/>
  <c r="O55" i="1" s="1"/>
  <c r="K54" i="1"/>
  <c r="N54" i="1" s="1"/>
  <c r="N55" i="1" s="1"/>
  <c r="M51" i="1"/>
  <c r="L51" i="1"/>
  <c r="O51" i="1" s="1"/>
  <c r="K51" i="1"/>
  <c r="N51" i="1" s="1"/>
  <c r="M50" i="1"/>
  <c r="L50" i="1"/>
  <c r="O50" i="1" s="1"/>
  <c r="K50" i="1"/>
  <c r="N50" i="1" s="1"/>
  <c r="M49" i="1"/>
  <c r="L49" i="1"/>
  <c r="O49" i="1" s="1"/>
  <c r="K49" i="1"/>
  <c r="N49" i="1" s="1"/>
  <c r="M48" i="1"/>
  <c r="L48" i="1"/>
  <c r="O48" i="1" s="1"/>
  <c r="K48" i="1"/>
  <c r="N48" i="1" s="1"/>
  <c r="M60" i="1"/>
  <c r="L60" i="1"/>
  <c r="O60" i="1" s="1"/>
  <c r="K60" i="1"/>
  <c r="N60" i="1" s="1"/>
  <c r="M59" i="1"/>
  <c r="L59" i="1"/>
  <c r="O59" i="1" s="1"/>
  <c r="K59" i="1"/>
  <c r="N59" i="1" s="1"/>
  <c r="M58" i="1"/>
  <c r="L58" i="1"/>
  <c r="O58" i="1" s="1"/>
  <c r="K58" i="1"/>
  <c r="N58" i="1" s="1"/>
  <c r="M57" i="1"/>
  <c r="L57" i="1"/>
  <c r="O57" i="1" s="1"/>
  <c r="K57" i="1"/>
  <c r="N57" i="1" s="1"/>
  <c r="M46" i="1"/>
  <c r="L46" i="1"/>
  <c r="O46" i="1" s="1"/>
  <c r="K46" i="1"/>
  <c r="N46" i="1" s="1"/>
  <c r="M44" i="1"/>
  <c r="L44" i="1"/>
  <c r="O44" i="1" s="1"/>
  <c r="K44" i="1"/>
  <c r="N44" i="1" s="1"/>
  <c r="M43" i="1"/>
  <c r="L43" i="1"/>
  <c r="O43" i="1" s="1"/>
  <c r="K43" i="1"/>
  <c r="N43" i="1" s="1"/>
  <c r="M42" i="1"/>
  <c r="L42" i="1"/>
  <c r="O42" i="1" s="1"/>
  <c r="K42" i="1"/>
  <c r="N42" i="1" s="1"/>
  <c r="M41" i="1"/>
  <c r="L41" i="1"/>
  <c r="O41" i="1" s="1"/>
  <c r="K41" i="1"/>
  <c r="N41" i="1" s="1"/>
  <c r="O40" i="1"/>
  <c r="M39" i="1"/>
  <c r="L39" i="1"/>
  <c r="K39" i="1"/>
  <c r="N39" i="1" s="1"/>
  <c r="M38" i="1"/>
  <c r="L38" i="1"/>
  <c r="O38" i="1" s="1"/>
  <c r="K38" i="1"/>
  <c r="N38" i="1" s="1"/>
  <c r="M37" i="1"/>
  <c r="L37" i="1"/>
  <c r="O37" i="1" s="1"/>
  <c r="K37" i="1"/>
  <c r="N37" i="1" s="1"/>
  <c r="K24" i="1"/>
  <c r="N24" i="1" s="1"/>
  <c r="L24" i="1"/>
  <c r="O24" i="1" s="1"/>
  <c r="M24" i="1"/>
  <c r="M21" i="1"/>
  <c r="L21" i="1"/>
  <c r="O21" i="1" s="1"/>
  <c r="K21" i="1"/>
  <c r="N21" i="1" s="1"/>
  <c r="M68" i="1"/>
  <c r="L68" i="1"/>
  <c r="O68" i="1" s="1"/>
  <c r="K68" i="1"/>
  <c r="N68" i="1" s="1"/>
  <c r="M67" i="1"/>
  <c r="L67" i="1"/>
  <c r="O67" i="1" s="1"/>
  <c r="K67" i="1"/>
  <c r="N67" i="1" s="1"/>
  <c r="M66" i="1"/>
  <c r="L66" i="1"/>
  <c r="O66" i="1" s="1"/>
  <c r="K66" i="1"/>
  <c r="N66" i="1" s="1"/>
  <c r="M65" i="1"/>
  <c r="L65" i="1"/>
  <c r="O65" i="1" s="1"/>
  <c r="K65" i="1"/>
  <c r="N65" i="1" s="1"/>
  <c r="M64" i="1"/>
  <c r="L64" i="1"/>
  <c r="O64" i="1" s="1"/>
  <c r="K64" i="1"/>
  <c r="N64" i="1" s="1"/>
  <c r="M63" i="1"/>
  <c r="L63" i="1"/>
  <c r="O63" i="1" s="1"/>
  <c r="K63" i="1"/>
  <c r="N63" i="1" s="1"/>
  <c r="M36" i="1"/>
  <c r="L36" i="1"/>
  <c r="O36" i="1" s="1"/>
  <c r="K36" i="1"/>
  <c r="N36" i="1" s="1"/>
  <c r="M35" i="1"/>
  <c r="L35" i="1"/>
  <c r="O35" i="1" s="1"/>
  <c r="K35" i="1"/>
  <c r="N35" i="1" s="1"/>
  <c r="M34" i="1"/>
  <c r="L34" i="1"/>
  <c r="O34" i="1" s="1"/>
  <c r="K34" i="1"/>
  <c r="N34" i="1" s="1"/>
  <c r="M33" i="1"/>
  <c r="L33" i="1"/>
  <c r="O33" i="1" s="1"/>
  <c r="K33" i="1"/>
  <c r="N33" i="1" s="1"/>
  <c r="M32" i="1"/>
  <c r="L32" i="1"/>
  <c r="O32" i="1" s="1"/>
  <c r="K32" i="1"/>
  <c r="N32" i="1" s="1"/>
  <c r="M31" i="1"/>
  <c r="L31" i="1"/>
  <c r="O31" i="1" s="1"/>
  <c r="K31" i="1"/>
  <c r="N31" i="1" s="1"/>
  <c r="M30" i="1"/>
  <c r="L30" i="1"/>
  <c r="O30" i="1" s="1"/>
  <c r="K30" i="1"/>
  <c r="N30" i="1" s="1"/>
  <c r="M29" i="1"/>
  <c r="L29" i="1"/>
  <c r="O29" i="1" s="1"/>
  <c r="K29" i="1"/>
  <c r="N29" i="1" s="1"/>
  <c r="M26" i="1"/>
  <c r="L26" i="1"/>
  <c r="O26" i="1" s="1"/>
  <c r="K26" i="1"/>
  <c r="N26" i="1" s="1"/>
  <c r="M25" i="1"/>
  <c r="L25" i="1"/>
  <c r="O25" i="1" s="1"/>
  <c r="K25" i="1"/>
  <c r="N25" i="1" s="1"/>
  <c r="M23" i="1"/>
  <c r="L23" i="1"/>
  <c r="O23" i="1" s="1"/>
  <c r="K23" i="1"/>
  <c r="N23" i="1" s="1"/>
  <c r="M22" i="1"/>
  <c r="L22" i="1"/>
  <c r="O22" i="1" s="1"/>
  <c r="K22" i="1"/>
  <c r="N22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L8" i="1"/>
  <c r="O8" i="1" s="1"/>
  <c r="K19" i="1"/>
  <c r="N19" i="1" s="1"/>
  <c r="K18" i="1"/>
  <c r="N18" i="1" s="1"/>
  <c r="K17" i="1"/>
  <c r="N17" i="1" s="1"/>
  <c r="K16" i="1"/>
  <c r="N16" i="1" s="1"/>
  <c r="K15" i="1"/>
  <c r="N15" i="1" s="1"/>
  <c r="K14" i="1"/>
  <c r="N14" i="1" s="1"/>
  <c r="K13" i="1"/>
  <c r="N13" i="1" s="1"/>
  <c r="K12" i="1"/>
  <c r="N12" i="1" s="1"/>
  <c r="K11" i="1"/>
  <c r="N11" i="1" s="1"/>
  <c r="K10" i="1"/>
  <c r="N10" i="1" s="1"/>
  <c r="K9" i="1"/>
  <c r="N9" i="1" s="1"/>
  <c r="K8" i="1"/>
  <c r="N8" i="1" s="1"/>
  <c r="M15" i="1"/>
  <c r="M14" i="1"/>
  <c r="M13" i="1"/>
  <c r="M12" i="1"/>
  <c r="M16" i="1"/>
  <c r="M19" i="1"/>
  <c r="M18" i="1"/>
  <c r="M17" i="1"/>
  <c r="M11" i="1"/>
  <c r="M10" i="1"/>
  <c r="M9" i="1"/>
  <c r="M8" i="1"/>
  <c r="M83" i="1" l="1"/>
  <c r="O83" i="1"/>
  <c r="N83" i="1"/>
  <c r="O73" i="1"/>
  <c r="O86" i="1" s="1"/>
  <c r="M73" i="1"/>
  <c r="N73" i="1"/>
  <c r="M62" i="1"/>
  <c r="O62" i="1"/>
  <c r="N62" i="1"/>
  <c r="N53" i="1"/>
  <c r="N28" i="1"/>
  <c r="M53" i="1"/>
  <c r="M28" i="1"/>
  <c r="O53" i="1"/>
  <c r="O28" i="1"/>
  <c r="M47" i="1"/>
  <c r="N40" i="1"/>
  <c r="O47" i="1"/>
  <c r="O39" i="1"/>
  <c r="N47" i="1"/>
  <c r="M40" i="1"/>
  <c r="M86" i="1" s="1"/>
  <c r="M20" i="1"/>
  <c r="N20" i="1"/>
  <c r="O20" i="1"/>
  <c r="O89" i="1" s="1"/>
  <c r="N89" i="1" l="1"/>
  <c r="M89" i="1"/>
  <c r="N86" i="1"/>
</calcChain>
</file>

<file path=xl/sharedStrings.xml><?xml version="1.0" encoding="utf-8"?>
<sst xmlns="http://schemas.openxmlformats.org/spreadsheetml/2006/main" count="287" uniqueCount="137">
  <si>
    <t>No</t>
    <phoneticPr fontId="3"/>
  </si>
  <si>
    <t>US＄</t>
  </si>
  <si>
    <t>円</t>
    <rPh sb="0" eb="1">
      <t>エン</t>
    </rPh>
    <phoneticPr fontId="3"/>
  </si>
  <si>
    <t>現地通貨（THB）</t>
    <rPh sb="0" eb="2">
      <t>ゲンチ</t>
    </rPh>
    <rPh sb="2" eb="4">
      <t>ツウカ</t>
    </rPh>
    <phoneticPr fontId="3"/>
  </si>
  <si>
    <t>航空券</t>
    <rPh sb="0" eb="3">
      <t>コウクウケン</t>
    </rPh>
    <phoneticPr fontId="3"/>
  </si>
  <si>
    <t>単価</t>
    <rPh sb="0" eb="2">
      <t>タンカ</t>
    </rPh>
    <phoneticPr fontId="3"/>
  </si>
  <si>
    <t>合価</t>
    <rPh sb="0" eb="1">
      <t>ゴウ</t>
    </rPh>
    <rPh sb="1" eb="2">
      <t>アタイ</t>
    </rPh>
    <phoneticPr fontId="3"/>
  </si>
  <si>
    <t>中項目</t>
    <rPh sb="0" eb="1">
      <t>ナカ</t>
    </rPh>
    <rPh sb="1" eb="3">
      <t>コウモク</t>
    </rPh>
    <phoneticPr fontId="3"/>
  </si>
  <si>
    <t>大項目</t>
    <rPh sb="0" eb="1">
      <t>ダイ</t>
    </rPh>
    <rPh sb="1" eb="3">
      <t>コウモク</t>
    </rPh>
    <phoneticPr fontId="3"/>
  </si>
  <si>
    <t>小項目</t>
    <rPh sb="0" eb="1">
      <t>チイ</t>
    </rPh>
    <rPh sb="1" eb="3">
      <t>コウモク</t>
    </rPh>
    <phoneticPr fontId="3"/>
  </si>
  <si>
    <t>数量</t>
    <rPh sb="0" eb="2">
      <t>スウリョウ</t>
    </rPh>
    <phoneticPr fontId="3"/>
  </si>
  <si>
    <t>Standard（7歳以上）</t>
    <rPh sb="10" eb="11">
      <t>サイ</t>
    </rPh>
    <rPh sb="11" eb="13">
      <t>イジョウ</t>
    </rPh>
    <phoneticPr fontId="3"/>
  </si>
  <si>
    <t>Standard（6歳以下）</t>
    <rPh sb="10" eb="11">
      <t>サイ</t>
    </rPh>
    <rPh sb="11" eb="13">
      <t>イカ</t>
    </rPh>
    <phoneticPr fontId="3"/>
  </si>
  <si>
    <t>座席指定追加費（全員）</t>
    <rPh sb="0" eb="2">
      <t>ザセキ</t>
    </rPh>
    <rPh sb="2" eb="4">
      <t>シテイ</t>
    </rPh>
    <rPh sb="4" eb="6">
      <t>ツイカ</t>
    </rPh>
    <rPh sb="6" eb="7">
      <t>ヒ</t>
    </rPh>
    <rPh sb="8" eb="10">
      <t>ゼンイン</t>
    </rPh>
    <phoneticPr fontId="3"/>
  </si>
  <si>
    <t>他のサービス追加費（全員）</t>
    <rPh sb="0" eb="1">
      <t>タ</t>
    </rPh>
    <rPh sb="6" eb="8">
      <t>ツイカ</t>
    </rPh>
    <rPh sb="8" eb="9">
      <t>ヒ</t>
    </rPh>
    <rPh sb="10" eb="12">
      <t>ゼンイン</t>
    </rPh>
    <phoneticPr fontId="3"/>
  </si>
  <si>
    <t>基本運賃（行き）（Base Fare）</t>
    <rPh sb="0" eb="2">
      <t>キホン</t>
    </rPh>
    <rPh sb="2" eb="4">
      <t>ウンチン</t>
    </rPh>
    <rPh sb="5" eb="6">
      <t>イ</t>
    </rPh>
    <phoneticPr fontId="3"/>
  </si>
  <si>
    <t>基本運賃（帰り）（Base Fare）</t>
    <rPh sb="0" eb="2">
      <t>キホン</t>
    </rPh>
    <rPh sb="2" eb="4">
      <t>ウンチン</t>
    </rPh>
    <rPh sb="5" eb="6">
      <t>カエ</t>
    </rPh>
    <phoneticPr fontId="3"/>
  </si>
  <si>
    <t>燃油サーチャージ（Fuel Surcharge）</t>
    <phoneticPr fontId="3"/>
  </si>
  <si>
    <t>空港使用料・空港施設使用料</t>
    <phoneticPr fontId="3"/>
  </si>
  <si>
    <t>国際観光旅客税</t>
    <phoneticPr fontId="3"/>
  </si>
  <si>
    <t>保安サービス料</t>
    <rPh sb="0" eb="2">
      <t>ホアン</t>
    </rPh>
    <rPh sb="6" eb="7">
      <t>リョウ</t>
    </rPh>
    <phoneticPr fontId="3"/>
  </si>
  <si>
    <t>預け手荷物追加料金（全員）</t>
    <rPh sb="5" eb="7">
      <t>ツイカ</t>
    </rPh>
    <rPh sb="10" eb="12">
      <t>ゼンイン</t>
    </rPh>
    <phoneticPr fontId="3"/>
  </si>
  <si>
    <t>5kg追加</t>
    <rPh sb="3" eb="5">
      <t>ツイカ</t>
    </rPh>
    <phoneticPr fontId="3"/>
  </si>
  <si>
    <t>発行手数料（代理店など）</t>
    <rPh sb="0" eb="2">
      <t>ハッコウ</t>
    </rPh>
    <rPh sb="2" eb="5">
      <t>テスウリョウ</t>
    </rPh>
    <rPh sb="6" eb="9">
      <t>ダイリテン</t>
    </rPh>
    <phoneticPr fontId="3"/>
  </si>
  <si>
    <t>小計</t>
    <rPh sb="0" eb="2">
      <t>ショウケイ</t>
    </rPh>
    <phoneticPr fontId="3"/>
  </si>
  <si>
    <t>海外旅行予算票（例）</t>
    <rPh sb="0" eb="4">
      <t>カイガイリョコウ</t>
    </rPh>
    <rPh sb="4" eb="7">
      <t>ヨサンヒョウ</t>
    </rPh>
    <rPh sb="8" eb="9">
      <t>レイ</t>
    </rPh>
    <phoneticPr fontId="3"/>
  </si>
  <si>
    <t>宿泊費</t>
    <rPh sb="0" eb="3">
      <t>シュクハクヒ</t>
    </rPh>
    <phoneticPr fontId="3"/>
  </si>
  <si>
    <t>1日目</t>
    <rPh sb="1" eb="2">
      <t>ニチ</t>
    </rPh>
    <rPh sb="2" eb="3">
      <t>メ</t>
    </rPh>
    <phoneticPr fontId="3"/>
  </si>
  <si>
    <t>※金額、ホテル名称などは、予算票説明のために利用しているので暫定内容です。実態ではありませんので、ご注意ください。</t>
    <rPh sb="1" eb="3">
      <t>キンガク</t>
    </rPh>
    <rPh sb="7" eb="9">
      <t>メイショウ</t>
    </rPh>
    <rPh sb="13" eb="16">
      <t>ヨサンヒョウ</t>
    </rPh>
    <rPh sb="16" eb="18">
      <t>セツメイ</t>
    </rPh>
    <rPh sb="22" eb="24">
      <t>リヨウ</t>
    </rPh>
    <rPh sb="30" eb="32">
      <t>ザンテイ</t>
    </rPh>
    <rPh sb="32" eb="34">
      <t>ナイヨウ</t>
    </rPh>
    <rPh sb="37" eb="39">
      <t>ジッタイ</t>
    </rPh>
    <rPh sb="50" eb="52">
      <t>チュウイ</t>
    </rPh>
    <phoneticPr fontId="3"/>
  </si>
  <si>
    <t>2日目ホテル（Bankok Hotel）</t>
    <rPh sb="1" eb="2">
      <t>ニチ</t>
    </rPh>
    <rPh sb="2" eb="3">
      <t>メ</t>
    </rPh>
    <phoneticPr fontId="3"/>
  </si>
  <si>
    <t>1日目ホテル（Airport Hotel）</t>
    <rPh sb="1" eb="2">
      <t>ニチ</t>
    </rPh>
    <rPh sb="2" eb="3">
      <t>メ</t>
    </rPh>
    <phoneticPr fontId="3"/>
  </si>
  <si>
    <t>3日目ホテル（landHotel）</t>
    <rPh sb="1" eb="2">
      <t>ニチ</t>
    </rPh>
    <rPh sb="2" eb="3">
      <t>メ</t>
    </rPh>
    <phoneticPr fontId="3"/>
  </si>
  <si>
    <t>4bedコテージ、食事あり</t>
    <rPh sb="9" eb="11">
      <t>ショクジ</t>
    </rPh>
    <phoneticPr fontId="3"/>
  </si>
  <si>
    <t>4日目ホテル（Pattaya Motel）</t>
    <rPh sb="1" eb="2">
      <t>ニチ</t>
    </rPh>
    <rPh sb="2" eb="3">
      <t>メ</t>
    </rPh>
    <phoneticPr fontId="3"/>
  </si>
  <si>
    <t>3bedroom+追加bed、食事無</t>
    <rPh sb="9" eb="11">
      <t>ツイカ</t>
    </rPh>
    <rPh sb="15" eb="17">
      <t>ショクジ</t>
    </rPh>
    <rPh sb="17" eb="18">
      <t>ナ</t>
    </rPh>
    <phoneticPr fontId="3"/>
  </si>
  <si>
    <t>4bedroomd、食事無</t>
    <rPh sb="10" eb="12">
      <t>ショクジ</t>
    </rPh>
    <rPh sb="12" eb="13">
      <t>ナ</t>
    </rPh>
    <phoneticPr fontId="3"/>
  </si>
  <si>
    <t>2bedroom、食事無</t>
    <rPh sb="9" eb="11">
      <t>ショクジ</t>
    </rPh>
    <rPh sb="11" eb="12">
      <t>ナ</t>
    </rPh>
    <phoneticPr fontId="3"/>
  </si>
  <si>
    <t>5日目ホテル（ABC　tHotel）</t>
    <rPh sb="1" eb="2">
      <t>ニチ</t>
    </rPh>
    <rPh sb="2" eb="3">
      <t>メ</t>
    </rPh>
    <phoneticPr fontId="3"/>
  </si>
  <si>
    <t>４bedroom、食事あり</t>
    <rPh sb="9" eb="11">
      <t>ショクジ</t>
    </rPh>
    <phoneticPr fontId="3"/>
  </si>
  <si>
    <t>送迎代（往復）</t>
    <rPh sb="0" eb="3">
      <t>ソウゲイダイ</t>
    </rPh>
    <rPh sb="4" eb="6">
      <t>オウフク</t>
    </rPh>
    <phoneticPr fontId="3"/>
  </si>
  <si>
    <t>移動費</t>
    <rPh sb="0" eb="3">
      <t>イドウヒ</t>
    </rPh>
    <phoneticPr fontId="3"/>
  </si>
  <si>
    <t>成田エクスプレス（大人）</t>
    <rPh sb="9" eb="11">
      <t>オトナ</t>
    </rPh>
    <phoneticPr fontId="3"/>
  </si>
  <si>
    <t>電車賃（大人）</t>
    <rPh sb="0" eb="2">
      <t>デンシャ</t>
    </rPh>
    <rPh sb="2" eb="3">
      <t>チン</t>
    </rPh>
    <rPh sb="4" eb="6">
      <t>オトナ</t>
    </rPh>
    <phoneticPr fontId="3"/>
  </si>
  <si>
    <t>リムジンバス（大人）</t>
    <rPh sb="7" eb="9">
      <t>オトナ</t>
    </rPh>
    <phoneticPr fontId="3"/>
  </si>
  <si>
    <t>リムジンバス（小人）</t>
    <rPh sb="7" eb="9">
      <t>コビト</t>
    </rPh>
    <phoneticPr fontId="3"/>
  </si>
  <si>
    <t>成田エクスプレス（小人）</t>
    <rPh sb="9" eb="10">
      <t>チイ</t>
    </rPh>
    <rPh sb="10" eb="11">
      <t>ヒト</t>
    </rPh>
    <phoneticPr fontId="3"/>
  </si>
  <si>
    <t>電車賃（小人）</t>
    <rPh sb="0" eb="2">
      <t>デンシャ</t>
    </rPh>
    <rPh sb="2" eb="3">
      <t>チン</t>
    </rPh>
    <rPh sb="4" eb="6">
      <t>コビト</t>
    </rPh>
    <phoneticPr fontId="3"/>
  </si>
  <si>
    <t>国内移動費 家→空港</t>
    <rPh sb="0" eb="2">
      <t>コクナイ</t>
    </rPh>
    <rPh sb="2" eb="5">
      <t>イドウヒ</t>
    </rPh>
    <rPh sb="6" eb="7">
      <t>イエ</t>
    </rPh>
    <rPh sb="8" eb="10">
      <t>クウコウ</t>
    </rPh>
    <phoneticPr fontId="3"/>
  </si>
  <si>
    <t>国内移動費 家→空港</t>
    <rPh sb="0" eb="10">
      <t>イエクウコウ</t>
    </rPh>
    <phoneticPr fontId="3"/>
  </si>
  <si>
    <t>国内移動費 家→空港</t>
    <rPh sb="6" eb="7">
      <t>イエ</t>
    </rPh>
    <rPh sb="8" eb="10">
      <t>クウコウ</t>
    </rPh>
    <phoneticPr fontId="3"/>
  </si>
  <si>
    <t>国内移動費 空港→家</t>
    <rPh sb="9" eb="10">
      <t>イエ</t>
    </rPh>
    <phoneticPr fontId="3"/>
  </si>
  <si>
    <t>国内移動費 空港→家</t>
    <rPh sb="0" eb="10">
      <t>イエ</t>
    </rPh>
    <phoneticPr fontId="3"/>
  </si>
  <si>
    <t>リムジンタクシー</t>
    <phoneticPr fontId="3"/>
  </si>
  <si>
    <t>タクシー</t>
    <phoneticPr fontId="3"/>
  </si>
  <si>
    <t>スワンナプーム空港→Airport Hotel</t>
    <rPh sb="0" eb="23">
      <t>シナイ</t>
    </rPh>
    <phoneticPr fontId="3"/>
  </si>
  <si>
    <t>Airport Hotel→レンタカー店</t>
    <rPh sb="19" eb="20">
      <t>ミセ</t>
    </rPh>
    <phoneticPr fontId="3"/>
  </si>
  <si>
    <t>バス</t>
    <phoneticPr fontId="3"/>
  </si>
  <si>
    <t>landHotel→パタヤ港</t>
    <rPh sb="13" eb="14">
      <t>ミナト</t>
    </rPh>
    <phoneticPr fontId="3"/>
  </si>
  <si>
    <t>基本</t>
    <rPh sb="0" eb="2">
      <t>キホン</t>
    </rPh>
    <phoneticPr fontId="3"/>
  </si>
  <si>
    <t>Full保険</t>
    <rPh sb="4" eb="6">
      <t>ホケン</t>
    </rPh>
    <phoneticPr fontId="3"/>
  </si>
  <si>
    <t>駐車場代</t>
    <rPh sb="0" eb="3">
      <t>チュウシャバ</t>
    </rPh>
    <rPh sb="3" eb="4">
      <t>ダイ</t>
    </rPh>
    <phoneticPr fontId="3"/>
  </si>
  <si>
    <t>レンタカー費用（3泊5日）</t>
    <rPh sb="5" eb="7">
      <t>ヒヨウ</t>
    </rPh>
    <rPh sb="9" eb="10">
      <t>ハク</t>
    </rPh>
    <rPh sb="11" eb="12">
      <t>ヒ</t>
    </rPh>
    <phoneticPr fontId="3"/>
  </si>
  <si>
    <t>保険代（3泊5日）</t>
    <rPh sb="0" eb="2">
      <t>ホケン</t>
    </rPh>
    <rPh sb="2" eb="3">
      <t>ダイ</t>
    </rPh>
    <phoneticPr fontId="3"/>
  </si>
  <si>
    <t>ガソリン（3泊5日）</t>
    <phoneticPr fontId="3"/>
  </si>
  <si>
    <t>チャイルドシート追加（3泊5日）</t>
    <rPh sb="8" eb="10">
      <t>ツイカ</t>
    </rPh>
    <phoneticPr fontId="3"/>
  </si>
  <si>
    <t>レンタカー費</t>
    <rPh sb="5" eb="6">
      <t>ヒ</t>
    </rPh>
    <phoneticPr fontId="3"/>
  </si>
  <si>
    <t>通信費</t>
    <rPh sb="0" eb="3">
      <t>ツウシンヒ</t>
    </rPh>
    <phoneticPr fontId="3"/>
  </si>
  <si>
    <t>レンタルWiFiルータ（5泊6日）</t>
    <rPh sb="13" eb="14">
      <t>ハク</t>
    </rPh>
    <rPh sb="15" eb="16">
      <t>ヒ</t>
    </rPh>
    <phoneticPr fontId="3"/>
  </si>
  <si>
    <t>補償サービス（レンタルWiFiルータ（5泊6日））</t>
    <rPh sb="0" eb="2">
      <t>ホショウ</t>
    </rPh>
    <phoneticPr fontId="3"/>
  </si>
  <si>
    <t>モバイルバッテリーレンタル（5泊6日）</t>
    <rPh sb="15" eb="16">
      <t>ハク</t>
    </rPh>
    <rPh sb="17" eb="18">
      <t>ヒ</t>
    </rPh>
    <phoneticPr fontId="3"/>
  </si>
  <si>
    <t>発送費関連</t>
    <rPh sb="0" eb="3">
      <t>ハッソウヒ</t>
    </rPh>
    <rPh sb="3" eb="5">
      <t>カンレン</t>
    </rPh>
    <phoneticPr fontId="3"/>
  </si>
  <si>
    <t>現地SIM購入（8日間版）</t>
    <rPh sb="0" eb="2">
      <t>ゲンチ</t>
    </rPh>
    <rPh sb="5" eb="7">
      <t>コウニュウ</t>
    </rPh>
    <rPh sb="9" eb="10">
      <t>ニチ</t>
    </rPh>
    <rPh sb="10" eb="11">
      <t>アイダ</t>
    </rPh>
    <rPh sb="11" eb="12">
      <t>バン</t>
    </rPh>
    <phoneticPr fontId="3"/>
  </si>
  <si>
    <t>チップ費</t>
    <rPh sb="3" eb="4">
      <t>ヒ</t>
    </rPh>
    <phoneticPr fontId="3"/>
  </si>
  <si>
    <t>5泊分</t>
    <rPh sb="1" eb="3">
      <t>ハクブン</t>
    </rPh>
    <phoneticPr fontId="3"/>
  </si>
  <si>
    <t>チップ費用意（アジア）</t>
    <rPh sb="3" eb="4">
      <t>ヒ</t>
    </rPh>
    <rPh sb="4" eb="6">
      <t>ヨウイ</t>
    </rPh>
    <phoneticPr fontId="3"/>
  </si>
  <si>
    <t>海外旅行保険（6日間、4人分）</t>
    <rPh sb="0" eb="2">
      <t>カイガイ</t>
    </rPh>
    <rPh sb="2" eb="4">
      <t>リョコウ</t>
    </rPh>
    <rPh sb="4" eb="6">
      <t>ホケン</t>
    </rPh>
    <rPh sb="8" eb="10">
      <t>ヒアイダ</t>
    </rPh>
    <rPh sb="12" eb="14">
      <t>ニンブン</t>
    </rPh>
    <phoneticPr fontId="3"/>
  </si>
  <si>
    <t>海外旅行保険費</t>
    <rPh sb="0" eb="2">
      <t>カイガイ</t>
    </rPh>
    <rPh sb="2" eb="4">
      <t>リョコウ</t>
    </rPh>
    <rPh sb="4" eb="6">
      <t>ホケン</t>
    </rPh>
    <rPh sb="6" eb="7">
      <t>ヒ</t>
    </rPh>
    <phoneticPr fontId="3"/>
  </si>
  <si>
    <t>パスポート申請費</t>
    <rPh sb="5" eb="8">
      <t>シンセイヒ</t>
    </rPh>
    <phoneticPr fontId="3"/>
  </si>
  <si>
    <t>新規：大人用10年 1名</t>
    <phoneticPr fontId="3"/>
  </si>
  <si>
    <t>新規：小人用5年 １名</t>
    <rPh sb="5" eb="6">
      <t>ヨウ</t>
    </rPh>
    <rPh sb="7" eb="8">
      <t>ネン</t>
    </rPh>
    <phoneticPr fontId="3"/>
  </si>
  <si>
    <t>タイ観光ビザ</t>
    <rPh sb="2" eb="4">
      <t>カンコウ</t>
    </rPh>
    <phoneticPr fontId="3"/>
  </si>
  <si>
    <t>60日以内観光目的</t>
    <rPh sb="2" eb="3">
      <t>ニチ</t>
    </rPh>
    <rPh sb="3" eb="5">
      <t>イナイ</t>
    </rPh>
    <rPh sb="5" eb="7">
      <t>カンコウ</t>
    </rPh>
    <rPh sb="7" eb="9">
      <t>モクテキ</t>
    </rPh>
    <phoneticPr fontId="3"/>
  </si>
  <si>
    <t>その他入出国書類</t>
    <rPh sb="2" eb="3">
      <t>タ</t>
    </rPh>
    <rPh sb="3" eb="5">
      <t>ニュウシュツ</t>
    </rPh>
    <rPh sb="5" eb="6">
      <t>コク</t>
    </rPh>
    <rPh sb="6" eb="8">
      <t>ショルイ</t>
    </rPh>
    <phoneticPr fontId="3"/>
  </si>
  <si>
    <t>予防接種証明</t>
    <rPh sb="0" eb="4">
      <t>ヨボウセッシュ</t>
    </rPh>
    <rPh sb="4" eb="6">
      <t>ショウメイ</t>
    </rPh>
    <phoneticPr fontId="3"/>
  </si>
  <si>
    <r>
      <t>黄熱の予防接種証明書（イエローカード）が必要な場合は以下。
・黄熱に感染する危険のある国からタイへ渡航する場合。</t>
    </r>
    <r>
      <rPr>
        <b/>
        <sz val="11"/>
        <color theme="1"/>
        <rFont val="Tahoma"/>
        <family val="2"/>
        <charset val="1"/>
      </rPr>
      <t>﻿</t>
    </r>
    <r>
      <rPr>
        <b/>
        <sz val="11"/>
        <color theme="1"/>
        <rFont val="游ゴシック"/>
        <family val="2"/>
        <charset val="128"/>
        <scheme val="minor"/>
      </rPr>
      <t xml:space="preserve">
・黄熱に感染する危険のある国の空港で12時間以上乗り継ぎをする場合。</t>
    </r>
    <r>
      <rPr>
        <b/>
        <sz val="11"/>
        <color theme="1"/>
        <rFont val="Tahoma"/>
        <family val="2"/>
        <charset val="1"/>
      </rPr>
      <t>﻿</t>
    </r>
    <rPh sb="20" eb="22">
      <t>ヒツヨウ</t>
    </rPh>
    <rPh sb="23" eb="25">
      <t>バアイ</t>
    </rPh>
    <rPh sb="26" eb="28">
      <t>イカ</t>
    </rPh>
    <phoneticPr fontId="3"/>
  </si>
  <si>
    <t>代理店への手数料</t>
    <rPh sb="0" eb="2">
      <t>ダイリ</t>
    </rPh>
    <rPh sb="2" eb="3">
      <t>ミセ</t>
    </rPh>
    <rPh sb="5" eb="8">
      <t>テスウリョウ</t>
    </rPh>
    <phoneticPr fontId="3"/>
  </si>
  <si>
    <t>入出国関申請連費</t>
    <rPh sb="0" eb="3">
      <t>ニュウシュツコク</t>
    </rPh>
    <rPh sb="3" eb="4">
      <t>セキ</t>
    </rPh>
    <rPh sb="4" eb="6">
      <t>シンセイ</t>
    </rPh>
    <rPh sb="6" eb="7">
      <t>レン</t>
    </rPh>
    <rPh sb="7" eb="8">
      <t>ヒ</t>
    </rPh>
    <phoneticPr fontId="3"/>
  </si>
  <si>
    <t>アクティビティ費</t>
    <rPh sb="7" eb="8">
      <t>ヒ</t>
    </rPh>
    <phoneticPr fontId="3"/>
  </si>
  <si>
    <t>寺院等の入場料（バンコク）</t>
    <rPh sb="0" eb="2">
      <t>ジイン</t>
    </rPh>
    <rPh sb="2" eb="3">
      <t>トウ</t>
    </rPh>
    <rPh sb="4" eb="6">
      <t>ニュウジョウ</t>
    </rPh>
    <rPh sb="6" eb="7">
      <t>リョウ</t>
    </rPh>
    <phoneticPr fontId="3"/>
  </si>
  <si>
    <t xml:space="preserve">A寺、B寺 </t>
    <rPh sb="1" eb="2">
      <t>テラ</t>
    </rPh>
    <rPh sb="4" eb="5">
      <t>テラ</t>
    </rPh>
    <phoneticPr fontId="3"/>
  </si>
  <si>
    <t>パタヤ市内観光ツアーバス</t>
    <rPh sb="3" eb="5">
      <t>シナイ</t>
    </rPh>
    <rPh sb="5" eb="7">
      <t>カンコウ</t>
    </rPh>
    <phoneticPr fontId="3"/>
  </si>
  <si>
    <t>ツアー費</t>
    <rPh sb="3" eb="4">
      <t>ヒ</t>
    </rPh>
    <phoneticPr fontId="3"/>
  </si>
  <si>
    <t>ラン島　乗船費（往復）</t>
    <rPh sb="2" eb="3">
      <t>シマ</t>
    </rPh>
    <rPh sb="4" eb="6">
      <t>ジョウセン</t>
    </rPh>
    <rPh sb="6" eb="7">
      <t>ヒ</t>
    </rPh>
    <rPh sb="8" eb="10">
      <t>オウフク</t>
    </rPh>
    <phoneticPr fontId="3"/>
  </si>
  <si>
    <t>チャオプラヤ川クルーズ（大人）</t>
    <rPh sb="12" eb="14">
      <t>オトナ</t>
    </rPh>
    <phoneticPr fontId="3"/>
  </si>
  <si>
    <t>チャオプラヤ川クルーズ（小人）</t>
    <rPh sb="12" eb="13">
      <t>チイ</t>
    </rPh>
    <rPh sb="13" eb="14">
      <t>ヒト</t>
    </rPh>
    <phoneticPr fontId="3"/>
  </si>
  <si>
    <t>エレファントビレッジ入園日（大人）</t>
    <rPh sb="10" eb="13">
      <t>ニュウエンヒ</t>
    </rPh>
    <rPh sb="14" eb="16">
      <t>オトナ</t>
    </rPh>
    <phoneticPr fontId="3"/>
  </si>
  <si>
    <t>高速代（4日間）</t>
    <rPh sb="0" eb="3">
      <t>コウソクダイ</t>
    </rPh>
    <rPh sb="5" eb="7">
      <t>ヒアイダ</t>
    </rPh>
    <phoneticPr fontId="3"/>
  </si>
  <si>
    <t>エレファントビレッジ入園日（小人）</t>
    <rPh sb="10" eb="13">
      <t>ニュウエンヒ</t>
    </rPh>
    <rPh sb="14" eb="15">
      <t>チイ</t>
    </rPh>
    <rPh sb="15" eb="16">
      <t>ヒト</t>
    </rPh>
    <phoneticPr fontId="3"/>
  </si>
  <si>
    <t>シュノーケリング器具レンタル費</t>
    <rPh sb="8" eb="10">
      <t>キグ</t>
    </rPh>
    <rPh sb="14" eb="15">
      <t>ヒ</t>
    </rPh>
    <phoneticPr fontId="3"/>
  </si>
  <si>
    <t>モータボート観光周遊費用</t>
    <rPh sb="6" eb="8">
      <t>カンコウ</t>
    </rPh>
    <rPh sb="8" eb="10">
      <t>シュウユウ</t>
    </rPh>
    <rPh sb="10" eb="12">
      <t>ヒヨウ</t>
    </rPh>
    <phoneticPr fontId="3"/>
  </si>
  <si>
    <t>食費</t>
    <rPh sb="0" eb="2">
      <t>ショクヒ</t>
    </rPh>
    <phoneticPr fontId="3"/>
  </si>
  <si>
    <t>2日目</t>
    <rPh sb="1" eb="2">
      <t>ニチ</t>
    </rPh>
    <rPh sb="2" eb="3">
      <t>メ</t>
    </rPh>
    <phoneticPr fontId="3"/>
  </si>
  <si>
    <t>3日目</t>
    <rPh sb="1" eb="2">
      <t>ニチ</t>
    </rPh>
    <rPh sb="2" eb="3">
      <t>メ</t>
    </rPh>
    <phoneticPr fontId="3"/>
  </si>
  <si>
    <t>4日目</t>
    <rPh sb="1" eb="2">
      <t>ニチ</t>
    </rPh>
    <rPh sb="2" eb="3">
      <t>メ</t>
    </rPh>
    <phoneticPr fontId="3"/>
  </si>
  <si>
    <t>5日目</t>
    <rPh sb="1" eb="2">
      <t>ニチ</t>
    </rPh>
    <rPh sb="2" eb="3">
      <t>メ</t>
    </rPh>
    <phoneticPr fontId="3"/>
  </si>
  <si>
    <t>6日目</t>
    <rPh sb="1" eb="2">
      <t>ニチ</t>
    </rPh>
    <rPh sb="2" eb="3">
      <t>メ</t>
    </rPh>
    <phoneticPr fontId="3"/>
  </si>
  <si>
    <t>全員分（昼、夜）</t>
    <rPh sb="0" eb="3">
      <t>ゼンインブン</t>
    </rPh>
    <rPh sb="4" eb="5">
      <t>ヒル</t>
    </rPh>
    <rPh sb="6" eb="7">
      <t>ヨル</t>
    </rPh>
    <phoneticPr fontId="3"/>
  </si>
  <si>
    <t>全員分（朝、昼、夜）</t>
    <rPh sb="0" eb="3">
      <t>ゼンインブン</t>
    </rPh>
    <rPh sb="4" eb="5">
      <t>アサ</t>
    </rPh>
    <phoneticPr fontId="3"/>
  </si>
  <si>
    <t>全員分（朝、昼）</t>
    <rPh sb="0" eb="3">
      <t>ゼンインブン</t>
    </rPh>
    <rPh sb="4" eb="5">
      <t>アサ</t>
    </rPh>
    <rPh sb="6" eb="7">
      <t>ヒル</t>
    </rPh>
    <phoneticPr fontId="3"/>
  </si>
  <si>
    <t>全員分（朝、昼）</t>
    <rPh sb="0" eb="3">
      <t>ゼンインブン</t>
    </rPh>
    <phoneticPr fontId="3"/>
  </si>
  <si>
    <t>全員分（昼、夜）</t>
    <rPh sb="0" eb="3">
      <t>ゼンインブン</t>
    </rPh>
    <phoneticPr fontId="3"/>
  </si>
  <si>
    <t>おやつ等の街中食品費</t>
    <rPh sb="3" eb="4">
      <t>トウ</t>
    </rPh>
    <rPh sb="5" eb="7">
      <t>マチナカ</t>
    </rPh>
    <rPh sb="7" eb="9">
      <t>ショクヒン</t>
    </rPh>
    <rPh sb="9" eb="10">
      <t>ヒ</t>
    </rPh>
    <phoneticPr fontId="3"/>
  </si>
  <si>
    <t>全員分、6日間</t>
    <rPh sb="0" eb="3">
      <t>ゼンインブン</t>
    </rPh>
    <rPh sb="5" eb="6">
      <t>ニチ</t>
    </rPh>
    <rPh sb="6" eb="7">
      <t>アイダ</t>
    </rPh>
    <phoneticPr fontId="3"/>
  </si>
  <si>
    <t>全員分、1日間</t>
    <rPh sb="0" eb="3">
      <t>ゼンインブン</t>
    </rPh>
    <rPh sb="5" eb="6">
      <t>ニチ</t>
    </rPh>
    <rPh sb="6" eb="7">
      <t>アイダ</t>
    </rPh>
    <phoneticPr fontId="3"/>
  </si>
  <si>
    <t>お水、飲料費</t>
    <rPh sb="1" eb="2">
      <t>ミズ</t>
    </rPh>
    <rPh sb="3" eb="5">
      <t>インリョウ</t>
    </rPh>
    <rPh sb="5" eb="6">
      <t>ヒ</t>
    </rPh>
    <phoneticPr fontId="3"/>
  </si>
  <si>
    <t>コンビニ等の食糧費</t>
    <rPh sb="4" eb="5">
      <t>トウ</t>
    </rPh>
    <rPh sb="6" eb="9">
      <t>ショクリョウヒ</t>
    </rPh>
    <phoneticPr fontId="3"/>
  </si>
  <si>
    <t>お土産や買い物代（6日分）</t>
    <rPh sb="10" eb="12">
      <t>ニチブン</t>
    </rPh>
    <phoneticPr fontId="3"/>
  </si>
  <si>
    <t>お土産や買い物費</t>
    <rPh sb="7" eb="8">
      <t>ヒ</t>
    </rPh>
    <phoneticPr fontId="3"/>
  </si>
  <si>
    <t>予備費</t>
    <rPh sb="0" eb="3">
      <t>ヨビヒ</t>
    </rPh>
    <phoneticPr fontId="3"/>
  </si>
  <si>
    <t>予備費計算用小計（移動費＋アクティビティ費＋食費＋お土産費）</t>
    <rPh sb="0" eb="3">
      <t>ヨビヒ</t>
    </rPh>
    <rPh sb="3" eb="5">
      <t>ケイサン</t>
    </rPh>
    <rPh sb="5" eb="6">
      <t>ヨウ</t>
    </rPh>
    <rPh sb="6" eb="8">
      <t>ショウケイ</t>
    </rPh>
    <rPh sb="9" eb="12">
      <t>イドウヒ</t>
    </rPh>
    <rPh sb="20" eb="21">
      <t>ヒ</t>
    </rPh>
    <rPh sb="22" eb="24">
      <t>ショクヒ</t>
    </rPh>
    <rPh sb="26" eb="28">
      <t>ミヤゲ</t>
    </rPh>
    <rPh sb="28" eb="29">
      <t>ヒ</t>
    </rPh>
    <phoneticPr fontId="3"/>
  </si>
  <si>
    <t>予備費計算用小計の約10%以上</t>
    <rPh sb="9" eb="10">
      <t>ヤク</t>
    </rPh>
    <rPh sb="13" eb="15">
      <t>イジョウ</t>
    </rPh>
    <phoneticPr fontId="3"/>
  </si>
  <si>
    <t>22,4130円×0.1＝22,413円以上</t>
    <rPh sb="7" eb="8">
      <t>エン</t>
    </rPh>
    <rPh sb="19" eb="20">
      <t>エン</t>
    </rPh>
    <rPh sb="20" eb="22">
      <t>イジョウ</t>
    </rPh>
    <phoneticPr fontId="3"/>
  </si>
  <si>
    <t>合　計</t>
    <rPh sb="0" eb="1">
      <t>ゴウ</t>
    </rPh>
    <rPh sb="2" eb="3">
      <t>ケイ</t>
    </rPh>
    <phoneticPr fontId="3"/>
  </si>
  <si>
    <t>予約状況</t>
    <rPh sb="0" eb="2">
      <t>ヨヤク</t>
    </rPh>
    <rPh sb="2" eb="4">
      <t>ジョウキョウ</t>
    </rPh>
    <phoneticPr fontId="3"/>
  </si>
  <si>
    <t>OK（済）</t>
  </si>
  <si>
    <t>OK（済）</t>
    <rPh sb="3" eb="4">
      <t>ズ</t>
    </rPh>
    <phoneticPr fontId="3"/>
  </si>
  <si>
    <t>現地用意</t>
    <rPh sb="0" eb="2">
      <t>ゲンチ</t>
    </rPh>
    <rPh sb="2" eb="4">
      <t>ヨウイ</t>
    </rPh>
    <phoneticPr fontId="3"/>
  </si>
  <si>
    <t>-</t>
    <phoneticPr fontId="3"/>
  </si>
  <si>
    <t>現地手配</t>
    <rPh sb="0" eb="2">
      <t>ゲンチ</t>
    </rPh>
    <rPh sb="2" eb="4">
      <t>テハイ</t>
    </rPh>
    <phoneticPr fontId="3"/>
  </si>
  <si>
    <t>未手配</t>
    <rPh sb="0" eb="1">
      <t>ミ</t>
    </rPh>
    <rPh sb="1" eb="3">
      <t>テハイ</t>
    </rPh>
    <phoneticPr fontId="3"/>
  </si>
  <si>
    <t>例の前提）8月1日出発、5泊6日、大人2名、子人（7歳）、子人（5歳）、日本－バンコク　、LCC利用、個人手続き</t>
    <rPh sb="0" eb="1">
      <t>レイ</t>
    </rPh>
    <rPh sb="2" eb="4">
      <t>ゼンテイ</t>
    </rPh>
    <rPh sb="6" eb="7">
      <t>ツキ</t>
    </rPh>
    <rPh sb="8" eb="9">
      <t>ヒ</t>
    </rPh>
    <rPh sb="9" eb="11">
      <t>シュッパツ</t>
    </rPh>
    <rPh sb="13" eb="14">
      <t>ハク</t>
    </rPh>
    <rPh sb="15" eb="16">
      <t>ヒ</t>
    </rPh>
    <rPh sb="17" eb="19">
      <t>オトナ</t>
    </rPh>
    <rPh sb="20" eb="21">
      <t>ナ</t>
    </rPh>
    <rPh sb="22" eb="23">
      <t>コ</t>
    </rPh>
    <rPh sb="23" eb="24">
      <t>ヒト</t>
    </rPh>
    <rPh sb="26" eb="27">
      <t>サイ</t>
    </rPh>
    <rPh sb="29" eb="30">
      <t>コ</t>
    </rPh>
    <rPh sb="30" eb="31">
      <t>ヒト</t>
    </rPh>
    <rPh sb="33" eb="34">
      <t>サイ</t>
    </rPh>
    <rPh sb="36" eb="38">
      <t>ニホン</t>
    </rPh>
    <rPh sb="48" eb="50">
      <t>リヨウ</t>
    </rPh>
    <rPh sb="51" eb="55">
      <t>コジンテツヅ</t>
    </rPh>
    <phoneticPr fontId="3"/>
  </si>
  <si>
    <t>手配予定日</t>
    <rPh sb="0" eb="2">
      <t>テハイ</t>
    </rPh>
    <rPh sb="2" eb="5">
      <t>ヨテイビ</t>
    </rPh>
    <phoneticPr fontId="3"/>
  </si>
  <si>
    <t>現金・カード</t>
    <rPh sb="0" eb="2">
      <t>ゲンキン</t>
    </rPh>
    <phoneticPr fontId="3"/>
  </si>
  <si>
    <t>カード</t>
    <phoneticPr fontId="3"/>
  </si>
  <si>
    <t>現金</t>
    <rPh sb="0" eb="2">
      <t>ゲンキン</t>
    </rPh>
    <phoneticPr fontId="3"/>
  </si>
  <si>
    <t>現金orCard</t>
    <rPh sb="0" eb="2">
      <t>ゲンキン</t>
    </rPh>
    <phoneticPr fontId="3"/>
  </si>
  <si>
    <t>タイ：観光目的はなしで無料</t>
    <rPh sb="3" eb="5">
      <t>カンコウ</t>
    </rPh>
    <rPh sb="5" eb="7">
      <t>モクテキ</t>
    </rPh>
    <rPh sb="11" eb="13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</si>
</sst>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0_);[Red]\(#,##0.0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rgb="FFFF0000"/>
      <name val="BIZ UDPゴシック"/>
      <family val="3"/>
      <charset val="128"/>
    </font>
    <font>
      <b/>
      <sz val="11"/>
      <color theme="1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5" fillId="0" borderId="9" xfId="0" applyFont="1" applyBorder="1">
      <alignment vertical="center"/>
    </xf>
    <xf numFmtId="177" fontId="5" fillId="0" borderId="4" xfId="0" applyNumberFormat="1" applyFont="1" applyBorder="1">
      <alignment vertical="center"/>
    </xf>
    <xf numFmtId="178" fontId="5" fillId="0" borderId="4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21" xfId="0" applyBorder="1">
      <alignment vertical="center"/>
    </xf>
    <xf numFmtId="176" fontId="5" fillId="3" borderId="7" xfId="0" applyNumberFormat="1" applyFont="1" applyFill="1" applyBorder="1">
      <alignment vertical="center"/>
    </xf>
    <xf numFmtId="178" fontId="5" fillId="3" borderId="7" xfId="0" applyNumberFormat="1" applyFont="1" applyFill="1" applyBorder="1">
      <alignment vertical="center"/>
    </xf>
    <xf numFmtId="177" fontId="5" fillId="3" borderId="8" xfId="0" applyNumberFormat="1" applyFont="1" applyFill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7" fontId="5" fillId="0" borderId="10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8" fontId="5" fillId="0" borderId="16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76" fontId="5" fillId="0" borderId="29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176" fontId="0" fillId="0" borderId="21" xfId="0" applyNumberFormat="1" applyBorder="1">
      <alignment vertical="center"/>
    </xf>
    <xf numFmtId="0" fontId="0" fillId="0" borderId="32" xfId="0" applyBorder="1">
      <alignment vertical="center"/>
    </xf>
    <xf numFmtId="176" fontId="5" fillId="4" borderId="29" xfId="0" applyNumberFormat="1" applyFont="1" applyFill="1" applyBorder="1">
      <alignment vertical="center"/>
    </xf>
    <xf numFmtId="176" fontId="5" fillId="4" borderId="28" xfId="0" applyNumberFormat="1" applyFont="1" applyFill="1" applyBorder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1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6917-94F0-4B65-B271-33B77ABFB475}">
  <sheetPr>
    <pageSetUpPr fitToPage="1"/>
  </sheetPr>
  <dimension ref="B2:O90"/>
  <sheetViews>
    <sheetView tabSelected="1" topLeftCell="A51" workbookViewId="0">
      <selection activeCell="F100" sqref="F100"/>
    </sheetView>
  </sheetViews>
  <sheetFormatPr defaultRowHeight="18.75" x14ac:dyDescent="0.4"/>
  <cols>
    <col min="1" max="1" width="3.625" customWidth="1"/>
    <col min="3" max="3" width="20.625" customWidth="1"/>
    <col min="4" max="4" width="45" customWidth="1"/>
    <col min="5" max="5" width="38.25" customWidth="1"/>
    <col min="6" max="6" width="10.5" customWidth="1"/>
    <col min="7" max="8" width="11.625" customWidth="1"/>
    <col min="9" max="9" width="19.375" customWidth="1"/>
    <col min="10" max="15" width="15.625" customWidth="1"/>
  </cols>
  <sheetData>
    <row r="2" spans="2:15" ht="23.25" x14ac:dyDescent="0.4">
      <c r="B2" s="64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15" ht="25.5" x14ac:dyDescent="0.4">
      <c r="B3" s="66" t="s">
        <v>130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x14ac:dyDescent="0.4">
      <c r="B4" s="68" t="s">
        <v>28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2:15" ht="19.5" thickBot="1" x14ac:dyDescent="0.45"/>
    <row r="6" spans="2:15" x14ac:dyDescent="0.4">
      <c r="B6" s="70" t="s">
        <v>0</v>
      </c>
      <c r="C6" s="72" t="s">
        <v>8</v>
      </c>
      <c r="D6" s="72" t="s">
        <v>7</v>
      </c>
      <c r="E6" s="72" t="s">
        <v>9</v>
      </c>
      <c r="F6" s="72" t="s">
        <v>123</v>
      </c>
      <c r="G6" s="72" t="s">
        <v>131</v>
      </c>
      <c r="H6" s="72" t="s">
        <v>132</v>
      </c>
      <c r="I6" s="72" t="s">
        <v>10</v>
      </c>
      <c r="J6" s="74" t="s">
        <v>5</v>
      </c>
      <c r="K6" s="75"/>
      <c r="L6" s="76"/>
      <c r="M6" s="74" t="s">
        <v>6</v>
      </c>
      <c r="N6" s="75"/>
      <c r="O6" s="77"/>
    </row>
    <row r="7" spans="2:15" ht="19.5" thickBot="1" x14ac:dyDescent="0.45">
      <c r="B7" s="71"/>
      <c r="C7" s="73"/>
      <c r="D7" s="73"/>
      <c r="E7" s="73"/>
      <c r="F7" s="97"/>
      <c r="G7" s="97"/>
      <c r="H7" s="97"/>
      <c r="I7" s="73"/>
      <c r="J7" s="10" t="s">
        <v>2</v>
      </c>
      <c r="K7" s="10" t="s">
        <v>1</v>
      </c>
      <c r="L7" s="10" t="s">
        <v>3</v>
      </c>
      <c r="M7" s="10" t="s">
        <v>2</v>
      </c>
      <c r="N7" s="10" t="s">
        <v>1</v>
      </c>
      <c r="O7" s="54" t="s">
        <v>3</v>
      </c>
    </row>
    <row r="8" spans="2:15" x14ac:dyDescent="0.4">
      <c r="B8" s="55">
        <v>1</v>
      </c>
      <c r="C8" s="58" t="s">
        <v>4</v>
      </c>
      <c r="D8" s="14" t="s">
        <v>15</v>
      </c>
      <c r="E8" s="14" t="s">
        <v>11</v>
      </c>
      <c r="F8" s="46" t="s">
        <v>125</v>
      </c>
      <c r="G8" s="50">
        <v>45778</v>
      </c>
      <c r="H8" s="50" t="s">
        <v>133</v>
      </c>
      <c r="I8" s="15">
        <v>3</v>
      </c>
      <c r="J8" s="16">
        <v>21000</v>
      </c>
      <c r="K8" s="17">
        <f>J8*0.00678</f>
        <v>142.38</v>
      </c>
      <c r="L8" s="17">
        <f>J8*0.219</f>
        <v>4599</v>
      </c>
      <c r="M8" s="16">
        <f>I8*J8</f>
        <v>63000</v>
      </c>
      <c r="N8" s="18">
        <f>I8*K8</f>
        <v>427.14</v>
      </c>
      <c r="O8" s="19">
        <f>I8*L8</f>
        <v>13797</v>
      </c>
    </row>
    <row r="9" spans="2:15" x14ac:dyDescent="0.4">
      <c r="B9" s="56"/>
      <c r="C9" s="59"/>
      <c r="D9" s="4" t="s">
        <v>15</v>
      </c>
      <c r="E9" s="4" t="s">
        <v>12</v>
      </c>
      <c r="F9" s="47" t="s">
        <v>124</v>
      </c>
      <c r="G9" s="52">
        <v>45778</v>
      </c>
      <c r="H9" s="52" t="s">
        <v>133</v>
      </c>
      <c r="I9" s="5">
        <v>1</v>
      </c>
      <c r="J9" s="6">
        <v>8000</v>
      </c>
      <c r="K9" s="8">
        <f t="shared" ref="K9:K19" si="0">J9*0.00678</f>
        <v>54.239999999999995</v>
      </c>
      <c r="L9" s="8">
        <f t="shared" ref="L9:L19" si="1">J9*0.219</f>
        <v>1752</v>
      </c>
      <c r="M9" s="6">
        <f t="shared" ref="M9:M69" si="2">I9*J9</f>
        <v>8000</v>
      </c>
      <c r="N9" s="9">
        <f t="shared" ref="N9:N19" si="3">I9*K9</f>
        <v>54.239999999999995</v>
      </c>
      <c r="O9" s="20">
        <f t="shared" ref="O9:O69" si="4">I9*L9</f>
        <v>1752</v>
      </c>
    </row>
    <row r="10" spans="2:15" x14ac:dyDescent="0.4">
      <c r="B10" s="56"/>
      <c r="C10" s="59"/>
      <c r="D10" s="4" t="s">
        <v>16</v>
      </c>
      <c r="E10" s="4" t="s">
        <v>11</v>
      </c>
      <c r="F10" s="47" t="s">
        <v>124</v>
      </c>
      <c r="G10" s="52">
        <v>45778</v>
      </c>
      <c r="H10" s="52" t="s">
        <v>133</v>
      </c>
      <c r="I10" s="5">
        <v>3</v>
      </c>
      <c r="J10" s="6">
        <v>21000</v>
      </c>
      <c r="K10" s="8">
        <f t="shared" si="0"/>
        <v>142.38</v>
      </c>
      <c r="L10" s="8">
        <f t="shared" si="1"/>
        <v>4599</v>
      </c>
      <c r="M10" s="6">
        <f t="shared" si="2"/>
        <v>63000</v>
      </c>
      <c r="N10" s="9">
        <f t="shared" si="3"/>
        <v>427.14</v>
      </c>
      <c r="O10" s="20">
        <f t="shared" si="4"/>
        <v>13797</v>
      </c>
    </row>
    <row r="11" spans="2:15" x14ac:dyDescent="0.4">
      <c r="B11" s="56"/>
      <c r="C11" s="59"/>
      <c r="D11" s="4" t="s">
        <v>16</v>
      </c>
      <c r="E11" s="4" t="s">
        <v>12</v>
      </c>
      <c r="F11" s="47" t="s">
        <v>124</v>
      </c>
      <c r="G11" s="52">
        <v>45778</v>
      </c>
      <c r="H11" s="52" t="s">
        <v>133</v>
      </c>
      <c r="I11" s="5">
        <v>1</v>
      </c>
      <c r="J11" s="6">
        <v>8000</v>
      </c>
      <c r="K11" s="8">
        <f t="shared" si="0"/>
        <v>54.239999999999995</v>
      </c>
      <c r="L11" s="8">
        <f t="shared" si="1"/>
        <v>1752</v>
      </c>
      <c r="M11" s="6">
        <f t="shared" si="2"/>
        <v>8000</v>
      </c>
      <c r="N11" s="9">
        <f t="shared" si="3"/>
        <v>54.239999999999995</v>
      </c>
      <c r="O11" s="20">
        <f t="shared" si="4"/>
        <v>1752</v>
      </c>
    </row>
    <row r="12" spans="2:15" x14ac:dyDescent="0.4">
      <c r="B12" s="56"/>
      <c r="C12" s="59"/>
      <c r="D12" s="4" t="s">
        <v>17</v>
      </c>
      <c r="E12" s="4"/>
      <c r="F12" s="47" t="s">
        <v>124</v>
      </c>
      <c r="G12" s="52">
        <v>45778</v>
      </c>
      <c r="H12" s="52" t="s">
        <v>133</v>
      </c>
      <c r="I12" s="5">
        <v>4</v>
      </c>
      <c r="J12" s="6">
        <v>5000</v>
      </c>
      <c r="K12" s="8">
        <f t="shared" si="0"/>
        <v>33.9</v>
      </c>
      <c r="L12" s="8">
        <f t="shared" si="1"/>
        <v>1095</v>
      </c>
      <c r="M12" s="6">
        <f t="shared" si="2"/>
        <v>20000</v>
      </c>
      <c r="N12" s="9">
        <f t="shared" si="3"/>
        <v>135.6</v>
      </c>
      <c r="O12" s="20">
        <f t="shared" si="4"/>
        <v>4380</v>
      </c>
    </row>
    <row r="13" spans="2:15" x14ac:dyDescent="0.4">
      <c r="B13" s="56"/>
      <c r="C13" s="59"/>
      <c r="D13" s="4" t="s">
        <v>18</v>
      </c>
      <c r="E13" s="4"/>
      <c r="F13" s="47" t="s">
        <v>124</v>
      </c>
      <c r="G13" s="52">
        <v>45778</v>
      </c>
      <c r="H13" s="52" t="s">
        <v>133</v>
      </c>
      <c r="I13" s="5">
        <v>4</v>
      </c>
      <c r="J13" s="6">
        <v>1000</v>
      </c>
      <c r="K13" s="8">
        <f t="shared" si="0"/>
        <v>6.7799999999999994</v>
      </c>
      <c r="L13" s="8">
        <f t="shared" si="1"/>
        <v>219</v>
      </c>
      <c r="M13" s="6">
        <f t="shared" si="2"/>
        <v>4000</v>
      </c>
      <c r="N13" s="9">
        <f t="shared" si="3"/>
        <v>27.119999999999997</v>
      </c>
      <c r="O13" s="20">
        <f t="shared" si="4"/>
        <v>876</v>
      </c>
    </row>
    <row r="14" spans="2:15" x14ac:dyDescent="0.4">
      <c r="B14" s="56"/>
      <c r="C14" s="59"/>
      <c r="D14" s="4" t="s">
        <v>19</v>
      </c>
      <c r="E14" s="4"/>
      <c r="F14" s="47" t="s">
        <v>124</v>
      </c>
      <c r="G14" s="52">
        <v>45778</v>
      </c>
      <c r="H14" s="52" t="s">
        <v>133</v>
      </c>
      <c r="I14" s="5">
        <v>4</v>
      </c>
      <c r="J14" s="6">
        <v>100</v>
      </c>
      <c r="K14" s="8">
        <f t="shared" si="0"/>
        <v>0.67799999999999994</v>
      </c>
      <c r="L14" s="8">
        <f t="shared" si="1"/>
        <v>21.9</v>
      </c>
      <c r="M14" s="6">
        <f t="shared" si="2"/>
        <v>400</v>
      </c>
      <c r="N14" s="9">
        <f t="shared" si="3"/>
        <v>2.7119999999999997</v>
      </c>
      <c r="O14" s="20">
        <f t="shared" si="4"/>
        <v>87.6</v>
      </c>
    </row>
    <row r="15" spans="2:15" x14ac:dyDescent="0.4">
      <c r="B15" s="56"/>
      <c r="C15" s="59"/>
      <c r="D15" s="4" t="s">
        <v>20</v>
      </c>
      <c r="E15" s="4"/>
      <c r="F15" s="47" t="s">
        <v>124</v>
      </c>
      <c r="G15" s="52">
        <v>45778</v>
      </c>
      <c r="H15" s="52" t="s">
        <v>133</v>
      </c>
      <c r="I15" s="5">
        <v>4</v>
      </c>
      <c r="J15" s="6">
        <v>300</v>
      </c>
      <c r="K15" s="8">
        <f t="shared" si="0"/>
        <v>2.0339999999999998</v>
      </c>
      <c r="L15" s="8">
        <f t="shared" si="1"/>
        <v>65.7</v>
      </c>
      <c r="M15" s="6">
        <f t="shared" si="2"/>
        <v>1200</v>
      </c>
      <c r="N15" s="9">
        <f t="shared" si="3"/>
        <v>8.1359999999999992</v>
      </c>
      <c r="O15" s="20">
        <f t="shared" si="4"/>
        <v>262.8</v>
      </c>
    </row>
    <row r="16" spans="2:15" x14ac:dyDescent="0.4">
      <c r="B16" s="56"/>
      <c r="C16" s="59"/>
      <c r="D16" s="4" t="s">
        <v>13</v>
      </c>
      <c r="E16" s="4"/>
      <c r="F16" s="47" t="s">
        <v>124</v>
      </c>
      <c r="G16" s="52">
        <v>45778</v>
      </c>
      <c r="H16" s="52" t="s">
        <v>133</v>
      </c>
      <c r="I16" s="5">
        <v>4</v>
      </c>
      <c r="J16" s="6">
        <v>1500</v>
      </c>
      <c r="K16" s="8">
        <f t="shared" si="0"/>
        <v>10.17</v>
      </c>
      <c r="L16" s="8">
        <f t="shared" si="1"/>
        <v>328.5</v>
      </c>
      <c r="M16" s="6">
        <f t="shared" si="2"/>
        <v>6000</v>
      </c>
      <c r="N16" s="9">
        <f t="shared" si="3"/>
        <v>40.68</v>
      </c>
      <c r="O16" s="20">
        <f t="shared" si="4"/>
        <v>1314</v>
      </c>
    </row>
    <row r="17" spans="2:15" x14ac:dyDescent="0.4">
      <c r="B17" s="56"/>
      <c r="C17" s="59"/>
      <c r="D17" s="4" t="s">
        <v>21</v>
      </c>
      <c r="E17" s="4" t="s">
        <v>22</v>
      </c>
      <c r="F17" s="47" t="s">
        <v>124</v>
      </c>
      <c r="G17" s="52">
        <v>45778</v>
      </c>
      <c r="H17" s="52" t="s">
        <v>133</v>
      </c>
      <c r="I17" s="5">
        <v>4</v>
      </c>
      <c r="J17" s="6">
        <v>5000</v>
      </c>
      <c r="K17" s="8">
        <f t="shared" si="0"/>
        <v>33.9</v>
      </c>
      <c r="L17" s="8">
        <f t="shared" si="1"/>
        <v>1095</v>
      </c>
      <c r="M17" s="6">
        <f t="shared" si="2"/>
        <v>20000</v>
      </c>
      <c r="N17" s="9">
        <f t="shared" si="3"/>
        <v>135.6</v>
      </c>
      <c r="O17" s="20">
        <f t="shared" si="4"/>
        <v>4380</v>
      </c>
    </row>
    <row r="18" spans="2:15" x14ac:dyDescent="0.4">
      <c r="B18" s="56"/>
      <c r="C18" s="59"/>
      <c r="D18" s="4" t="s">
        <v>14</v>
      </c>
      <c r="E18" s="4"/>
      <c r="F18" s="47" t="s">
        <v>124</v>
      </c>
      <c r="G18" s="52">
        <v>45778</v>
      </c>
      <c r="H18" s="52" t="s">
        <v>133</v>
      </c>
      <c r="I18" s="5">
        <v>0</v>
      </c>
      <c r="J18" s="6">
        <v>0</v>
      </c>
      <c r="K18" s="8">
        <f t="shared" si="0"/>
        <v>0</v>
      </c>
      <c r="L18" s="8">
        <f t="shared" si="1"/>
        <v>0</v>
      </c>
      <c r="M18" s="6">
        <f t="shared" si="2"/>
        <v>0</v>
      </c>
      <c r="N18" s="9">
        <f t="shared" si="3"/>
        <v>0</v>
      </c>
      <c r="O18" s="20">
        <f t="shared" si="4"/>
        <v>0</v>
      </c>
    </row>
    <row r="19" spans="2:15" x14ac:dyDescent="0.4">
      <c r="B19" s="56"/>
      <c r="C19" s="59"/>
      <c r="D19" s="4" t="s">
        <v>23</v>
      </c>
      <c r="E19" s="4"/>
      <c r="F19" s="47" t="s">
        <v>124</v>
      </c>
      <c r="G19" s="51">
        <v>45778</v>
      </c>
      <c r="H19" s="52" t="s">
        <v>133</v>
      </c>
      <c r="I19" s="5">
        <v>4</v>
      </c>
      <c r="J19" s="6">
        <v>0</v>
      </c>
      <c r="K19" s="8">
        <f t="shared" si="0"/>
        <v>0</v>
      </c>
      <c r="L19" s="8">
        <f t="shared" si="1"/>
        <v>0</v>
      </c>
      <c r="M19" s="6">
        <f t="shared" si="2"/>
        <v>0</v>
      </c>
      <c r="N19" s="9">
        <f t="shared" si="3"/>
        <v>0</v>
      </c>
      <c r="O19" s="20">
        <f t="shared" si="4"/>
        <v>0</v>
      </c>
    </row>
    <row r="20" spans="2:15" ht="19.5" thickBot="1" x14ac:dyDescent="0.45">
      <c r="B20" s="57"/>
      <c r="C20" s="60"/>
      <c r="D20" s="61" t="s">
        <v>24</v>
      </c>
      <c r="E20" s="62"/>
      <c r="F20" s="62"/>
      <c r="G20" s="62"/>
      <c r="H20" s="62"/>
      <c r="I20" s="62"/>
      <c r="J20" s="62"/>
      <c r="K20" s="62"/>
      <c r="L20" s="63"/>
      <c r="M20" s="23">
        <f>SUM(M8:M19)</f>
        <v>193600</v>
      </c>
      <c r="N20" s="24">
        <f>SUM(N8:N19)</f>
        <v>1312.6079999999997</v>
      </c>
      <c r="O20" s="25">
        <f>SUM(O8:O19)</f>
        <v>42398.400000000001</v>
      </c>
    </row>
    <row r="21" spans="2:15" x14ac:dyDescent="0.4">
      <c r="B21" s="55">
        <v>2</v>
      </c>
      <c r="C21" s="58" t="s">
        <v>26</v>
      </c>
      <c r="D21" s="14" t="s">
        <v>30</v>
      </c>
      <c r="E21" s="14" t="s">
        <v>34</v>
      </c>
      <c r="F21" s="47" t="s">
        <v>124</v>
      </c>
      <c r="G21" s="52">
        <v>45792</v>
      </c>
      <c r="H21" s="52" t="s">
        <v>133</v>
      </c>
      <c r="I21" s="15">
        <v>1</v>
      </c>
      <c r="J21" s="16">
        <v>20000</v>
      </c>
      <c r="K21" s="17">
        <f t="shared" ref="K21:K87" si="5">J21*0.00678</f>
        <v>135.6</v>
      </c>
      <c r="L21" s="17">
        <f t="shared" ref="L21" si="6">J21*0.219</f>
        <v>4380</v>
      </c>
      <c r="M21" s="16">
        <f t="shared" ref="M21" si="7">I21*J21</f>
        <v>20000</v>
      </c>
      <c r="N21" s="18">
        <f t="shared" ref="N21" si="8">I21*K21</f>
        <v>135.6</v>
      </c>
      <c r="O21" s="19">
        <f t="shared" ref="O21" si="9">I21*L21</f>
        <v>4380</v>
      </c>
    </row>
    <row r="22" spans="2:15" x14ac:dyDescent="0.4">
      <c r="B22" s="56"/>
      <c r="C22" s="59"/>
      <c r="D22" s="4" t="s">
        <v>29</v>
      </c>
      <c r="E22" s="4" t="s">
        <v>35</v>
      </c>
      <c r="F22" s="47" t="s">
        <v>124</v>
      </c>
      <c r="G22" s="52">
        <v>45792</v>
      </c>
      <c r="H22" s="52" t="s">
        <v>133</v>
      </c>
      <c r="I22" s="5">
        <v>1</v>
      </c>
      <c r="J22" s="6">
        <v>25000</v>
      </c>
      <c r="K22" s="8">
        <f t="shared" si="5"/>
        <v>169.5</v>
      </c>
      <c r="L22" s="8">
        <f t="shared" ref="L22:L69" si="10">J22*0.219</f>
        <v>5475</v>
      </c>
      <c r="M22" s="6">
        <f t="shared" si="2"/>
        <v>25000</v>
      </c>
      <c r="N22" s="9">
        <f t="shared" ref="N22:N69" si="11">I22*K22</f>
        <v>169.5</v>
      </c>
      <c r="O22" s="20">
        <f t="shared" si="4"/>
        <v>5475</v>
      </c>
    </row>
    <row r="23" spans="2:15" x14ac:dyDescent="0.4">
      <c r="B23" s="56"/>
      <c r="C23" s="59"/>
      <c r="D23" s="81" t="s">
        <v>31</v>
      </c>
      <c r="E23" s="4" t="s">
        <v>32</v>
      </c>
      <c r="F23" s="47" t="s">
        <v>124</v>
      </c>
      <c r="G23" s="52">
        <v>45792</v>
      </c>
      <c r="H23" s="52" t="s">
        <v>133</v>
      </c>
      <c r="I23" s="5">
        <v>1</v>
      </c>
      <c r="J23" s="6">
        <v>60000</v>
      </c>
      <c r="K23" s="8">
        <f t="shared" si="5"/>
        <v>406.79999999999995</v>
      </c>
      <c r="L23" s="8">
        <f t="shared" si="10"/>
        <v>13140</v>
      </c>
      <c r="M23" s="6">
        <f t="shared" si="2"/>
        <v>60000</v>
      </c>
      <c r="N23" s="9">
        <f t="shared" si="11"/>
        <v>406.79999999999995</v>
      </c>
      <c r="O23" s="20">
        <f t="shared" si="4"/>
        <v>13140</v>
      </c>
    </row>
    <row r="24" spans="2:15" x14ac:dyDescent="0.4">
      <c r="B24" s="56"/>
      <c r="C24" s="59"/>
      <c r="D24" s="82"/>
      <c r="E24" s="4" t="s">
        <v>39</v>
      </c>
      <c r="F24" s="47" t="s">
        <v>124</v>
      </c>
      <c r="G24" s="52">
        <v>45792</v>
      </c>
      <c r="H24" s="52" t="s">
        <v>133</v>
      </c>
      <c r="I24" s="5">
        <v>1</v>
      </c>
      <c r="J24" s="6">
        <v>2000</v>
      </c>
      <c r="K24" s="8">
        <f t="shared" si="5"/>
        <v>13.559999999999999</v>
      </c>
      <c r="L24" s="8">
        <f t="shared" si="10"/>
        <v>438</v>
      </c>
      <c r="M24" s="6">
        <f t="shared" si="2"/>
        <v>2000</v>
      </c>
      <c r="N24" s="9">
        <f t="shared" si="11"/>
        <v>13.559999999999999</v>
      </c>
      <c r="O24" s="20">
        <f t="shared" si="4"/>
        <v>438</v>
      </c>
    </row>
    <row r="25" spans="2:15" x14ac:dyDescent="0.4">
      <c r="B25" s="56"/>
      <c r="C25" s="59"/>
      <c r="D25" s="4" t="s">
        <v>33</v>
      </c>
      <c r="E25" s="4" t="s">
        <v>36</v>
      </c>
      <c r="F25" s="47" t="s">
        <v>124</v>
      </c>
      <c r="G25" s="52">
        <v>45792</v>
      </c>
      <c r="H25" s="52" t="s">
        <v>133</v>
      </c>
      <c r="I25" s="5">
        <v>2</v>
      </c>
      <c r="J25" s="6">
        <v>6000</v>
      </c>
      <c r="K25" s="8">
        <f t="shared" si="5"/>
        <v>40.68</v>
      </c>
      <c r="L25" s="8">
        <f t="shared" si="10"/>
        <v>1314</v>
      </c>
      <c r="M25" s="6">
        <f t="shared" si="2"/>
        <v>12000</v>
      </c>
      <c r="N25" s="9">
        <f t="shared" si="11"/>
        <v>81.36</v>
      </c>
      <c r="O25" s="20">
        <f t="shared" si="4"/>
        <v>2628</v>
      </c>
    </row>
    <row r="26" spans="2:15" x14ac:dyDescent="0.4">
      <c r="B26" s="56"/>
      <c r="C26" s="59"/>
      <c r="D26" s="4" t="s">
        <v>37</v>
      </c>
      <c r="E26" s="4" t="s">
        <v>38</v>
      </c>
      <c r="F26" s="47" t="s">
        <v>124</v>
      </c>
      <c r="G26" s="52">
        <v>45792</v>
      </c>
      <c r="H26" s="52" t="s">
        <v>133</v>
      </c>
      <c r="I26" s="5">
        <v>1</v>
      </c>
      <c r="J26" s="6">
        <v>70000</v>
      </c>
      <c r="K26" s="8">
        <f t="shared" si="5"/>
        <v>474.59999999999997</v>
      </c>
      <c r="L26" s="8">
        <f t="shared" si="10"/>
        <v>15330</v>
      </c>
      <c r="M26" s="6">
        <f t="shared" si="2"/>
        <v>70000</v>
      </c>
      <c r="N26" s="9">
        <f t="shared" si="11"/>
        <v>474.59999999999997</v>
      </c>
      <c r="O26" s="20">
        <f t="shared" si="4"/>
        <v>15330</v>
      </c>
    </row>
    <row r="27" spans="2:15" x14ac:dyDescent="0.4">
      <c r="B27" s="56"/>
      <c r="C27" s="59"/>
      <c r="D27" s="32" t="s">
        <v>74</v>
      </c>
      <c r="E27" s="33" t="s">
        <v>73</v>
      </c>
      <c r="F27" s="48" t="s">
        <v>126</v>
      </c>
      <c r="G27" s="53">
        <v>45870</v>
      </c>
      <c r="H27" s="53" t="s">
        <v>134</v>
      </c>
      <c r="I27" s="5">
        <v>5</v>
      </c>
      <c r="J27" s="6">
        <v>1500</v>
      </c>
      <c r="K27" s="8">
        <f t="shared" si="5"/>
        <v>10.17</v>
      </c>
      <c r="L27" s="8">
        <f t="shared" si="10"/>
        <v>328.5</v>
      </c>
      <c r="M27" s="29">
        <f t="shared" si="2"/>
        <v>7500</v>
      </c>
      <c r="N27" s="30">
        <f t="shared" si="11"/>
        <v>50.85</v>
      </c>
      <c r="O27" s="31">
        <f t="shared" si="4"/>
        <v>1642.5</v>
      </c>
    </row>
    <row r="28" spans="2:15" ht="19.5" thickBot="1" x14ac:dyDescent="0.45">
      <c r="B28" s="57"/>
      <c r="C28" s="60"/>
      <c r="D28" s="61" t="s">
        <v>24</v>
      </c>
      <c r="E28" s="78"/>
      <c r="F28" s="78"/>
      <c r="G28" s="78"/>
      <c r="H28" s="78"/>
      <c r="I28" s="78"/>
      <c r="J28" s="78"/>
      <c r="K28" s="78"/>
      <c r="L28" s="79"/>
      <c r="M28" s="23">
        <f>SUM(M21:M27)</f>
        <v>196500</v>
      </c>
      <c r="N28" s="24">
        <f>SUM(N21:N27)</f>
        <v>1332.2699999999998</v>
      </c>
      <c r="O28" s="25">
        <f>SUM(O21:O27)</f>
        <v>43033.5</v>
      </c>
    </row>
    <row r="29" spans="2:15" x14ac:dyDescent="0.4">
      <c r="B29" s="80">
        <v>3</v>
      </c>
      <c r="C29" s="58" t="s">
        <v>40</v>
      </c>
      <c r="D29" s="14" t="s">
        <v>47</v>
      </c>
      <c r="E29" s="14" t="s">
        <v>41</v>
      </c>
      <c r="F29" s="45" t="s">
        <v>129</v>
      </c>
      <c r="G29" s="52">
        <v>45809</v>
      </c>
      <c r="H29" s="52" t="s">
        <v>133</v>
      </c>
      <c r="I29" s="15">
        <v>1</v>
      </c>
      <c r="J29" s="16">
        <v>3070</v>
      </c>
      <c r="K29" s="17">
        <f t="shared" si="5"/>
        <v>20.814599999999999</v>
      </c>
      <c r="L29" s="17">
        <f t="shared" si="10"/>
        <v>672.33</v>
      </c>
      <c r="M29" s="16">
        <f t="shared" si="2"/>
        <v>3070</v>
      </c>
      <c r="N29" s="18">
        <f t="shared" si="11"/>
        <v>20.814599999999999</v>
      </c>
      <c r="O29" s="19">
        <f t="shared" si="4"/>
        <v>672.33</v>
      </c>
    </row>
    <row r="30" spans="2:15" x14ac:dyDescent="0.4">
      <c r="B30" s="56"/>
      <c r="C30" s="59"/>
      <c r="D30" s="7" t="s">
        <v>48</v>
      </c>
      <c r="E30" s="7" t="s">
        <v>45</v>
      </c>
      <c r="F30" s="45" t="s">
        <v>129</v>
      </c>
      <c r="G30" s="52">
        <v>45809</v>
      </c>
      <c r="H30" s="52" t="s">
        <v>133</v>
      </c>
      <c r="I30" s="5">
        <v>1</v>
      </c>
      <c r="J30" s="6">
        <v>1500</v>
      </c>
      <c r="K30" s="8">
        <f t="shared" si="5"/>
        <v>10.17</v>
      </c>
      <c r="L30" s="8">
        <f t="shared" si="10"/>
        <v>328.5</v>
      </c>
      <c r="M30" s="6">
        <f t="shared" si="2"/>
        <v>1500</v>
      </c>
      <c r="N30" s="9">
        <f t="shared" si="11"/>
        <v>10.17</v>
      </c>
      <c r="O30" s="20">
        <f t="shared" si="4"/>
        <v>328.5</v>
      </c>
    </row>
    <row r="31" spans="2:15" x14ac:dyDescent="0.4">
      <c r="B31" s="56"/>
      <c r="C31" s="59"/>
      <c r="D31" s="7" t="s">
        <v>49</v>
      </c>
      <c r="E31" s="4" t="s">
        <v>42</v>
      </c>
      <c r="F31" s="5" t="s">
        <v>127</v>
      </c>
      <c r="G31" s="52"/>
      <c r="H31" s="52"/>
      <c r="I31" s="5">
        <v>2</v>
      </c>
      <c r="J31" s="6">
        <v>650</v>
      </c>
      <c r="K31" s="8">
        <f t="shared" si="5"/>
        <v>4.407</v>
      </c>
      <c r="L31" s="8">
        <f t="shared" si="10"/>
        <v>142.35</v>
      </c>
      <c r="M31" s="6">
        <f t="shared" si="2"/>
        <v>1300</v>
      </c>
      <c r="N31" s="9">
        <f t="shared" si="11"/>
        <v>8.8140000000000001</v>
      </c>
      <c r="O31" s="20">
        <f t="shared" si="4"/>
        <v>284.7</v>
      </c>
    </row>
    <row r="32" spans="2:15" x14ac:dyDescent="0.4">
      <c r="B32" s="56"/>
      <c r="C32" s="59"/>
      <c r="D32" s="7" t="s">
        <v>49</v>
      </c>
      <c r="E32" s="4" t="s">
        <v>46</v>
      </c>
      <c r="F32" s="5" t="s">
        <v>127</v>
      </c>
      <c r="G32" s="52"/>
      <c r="H32" s="52"/>
      <c r="I32" s="5">
        <v>1</v>
      </c>
      <c r="J32" s="6">
        <v>330</v>
      </c>
      <c r="K32" s="8">
        <f t="shared" si="5"/>
        <v>2.2374000000000001</v>
      </c>
      <c r="L32" s="8">
        <f t="shared" si="10"/>
        <v>72.27</v>
      </c>
      <c r="M32" s="6">
        <f t="shared" si="2"/>
        <v>330</v>
      </c>
      <c r="N32" s="9">
        <f t="shared" si="11"/>
        <v>2.2374000000000001</v>
      </c>
      <c r="O32" s="20">
        <f t="shared" si="4"/>
        <v>72.27</v>
      </c>
    </row>
    <row r="33" spans="2:15" x14ac:dyDescent="0.4">
      <c r="B33" s="56"/>
      <c r="C33" s="59"/>
      <c r="D33" s="4" t="s">
        <v>50</v>
      </c>
      <c r="E33" s="4" t="s">
        <v>43</v>
      </c>
      <c r="F33" s="45" t="s">
        <v>129</v>
      </c>
      <c r="G33" s="52">
        <v>45809</v>
      </c>
      <c r="H33" s="52" t="s">
        <v>133</v>
      </c>
      <c r="I33" s="5">
        <v>2</v>
      </c>
      <c r="J33" s="6">
        <v>2600</v>
      </c>
      <c r="K33" s="8">
        <f t="shared" si="5"/>
        <v>17.628</v>
      </c>
      <c r="L33" s="8">
        <f t="shared" si="10"/>
        <v>569.4</v>
      </c>
      <c r="M33" s="6">
        <f t="shared" si="2"/>
        <v>5200</v>
      </c>
      <c r="N33" s="9">
        <f t="shared" si="11"/>
        <v>35.256</v>
      </c>
      <c r="O33" s="20">
        <f t="shared" si="4"/>
        <v>1138.8</v>
      </c>
    </row>
    <row r="34" spans="2:15" x14ac:dyDescent="0.4">
      <c r="B34" s="56"/>
      <c r="C34" s="59"/>
      <c r="D34" s="4" t="s">
        <v>51</v>
      </c>
      <c r="E34" s="4" t="s">
        <v>44</v>
      </c>
      <c r="F34" s="45" t="s">
        <v>129</v>
      </c>
      <c r="G34" s="52">
        <v>45809</v>
      </c>
      <c r="H34" s="52" t="s">
        <v>133</v>
      </c>
      <c r="I34" s="5">
        <v>1</v>
      </c>
      <c r="J34" s="6">
        <v>1300</v>
      </c>
      <c r="K34" s="8">
        <f t="shared" si="5"/>
        <v>8.8140000000000001</v>
      </c>
      <c r="L34" s="8">
        <f t="shared" si="10"/>
        <v>284.7</v>
      </c>
      <c r="M34" s="6">
        <f t="shared" si="2"/>
        <v>1300</v>
      </c>
      <c r="N34" s="9">
        <f t="shared" si="11"/>
        <v>8.8140000000000001</v>
      </c>
      <c r="O34" s="20">
        <f t="shared" si="4"/>
        <v>284.7</v>
      </c>
    </row>
    <row r="35" spans="2:15" x14ac:dyDescent="0.4">
      <c r="B35" s="56"/>
      <c r="C35" s="59"/>
      <c r="D35" s="4" t="s">
        <v>50</v>
      </c>
      <c r="E35" s="4" t="s">
        <v>42</v>
      </c>
      <c r="F35" s="5" t="s">
        <v>127</v>
      </c>
      <c r="G35" s="4"/>
      <c r="H35" s="4"/>
      <c r="I35" s="5">
        <v>2</v>
      </c>
      <c r="J35" s="6">
        <v>650</v>
      </c>
      <c r="K35" s="8">
        <f t="shared" si="5"/>
        <v>4.407</v>
      </c>
      <c r="L35" s="8">
        <f t="shared" si="10"/>
        <v>142.35</v>
      </c>
      <c r="M35" s="6">
        <f t="shared" si="2"/>
        <v>1300</v>
      </c>
      <c r="N35" s="9">
        <f t="shared" si="11"/>
        <v>8.8140000000000001</v>
      </c>
      <c r="O35" s="20">
        <f t="shared" si="4"/>
        <v>284.7</v>
      </c>
    </row>
    <row r="36" spans="2:15" x14ac:dyDescent="0.4">
      <c r="B36" s="56"/>
      <c r="C36" s="59"/>
      <c r="D36" s="4" t="s">
        <v>50</v>
      </c>
      <c r="E36" s="4" t="s">
        <v>46</v>
      </c>
      <c r="F36" s="5" t="s">
        <v>127</v>
      </c>
      <c r="G36" s="4"/>
      <c r="H36" s="4"/>
      <c r="I36" s="5">
        <v>1</v>
      </c>
      <c r="J36" s="6">
        <v>330</v>
      </c>
      <c r="K36" s="8">
        <f t="shared" si="5"/>
        <v>2.2374000000000001</v>
      </c>
      <c r="L36" s="8">
        <f t="shared" si="10"/>
        <v>72.27</v>
      </c>
      <c r="M36" s="6">
        <f t="shared" si="2"/>
        <v>330</v>
      </c>
      <c r="N36" s="9">
        <f t="shared" si="11"/>
        <v>2.2374000000000001</v>
      </c>
      <c r="O36" s="20">
        <f t="shared" si="4"/>
        <v>72.27</v>
      </c>
    </row>
    <row r="37" spans="2:15" x14ac:dyDescent="0.4">
      <c r="B37" s="56"/>
      <c r="C37" s="59"/>
      <c r="D37" s="21" t="s">
        <v>52</v>
      </c>
      <c r="E37" s="21" t="s">
        <v>54</v>
      </c>
      <c r="F37" s="45" t="s">
        <v>129</v>
      </c>
      <c r="G37" s="52">
        <v>45809</v>
      </c>
      <c r="H37" s="52" t="s">
        <v>133</v>
      </c>
      <c r="I37" s="5">
        <v>1</v>
      </c>
      <c r="J37" s="6">
        <v>4500</v>
      </c>
      <c r="K37" s="8">
        <f t="shared" si="5"/>
        <v>30.509999999999998</v>
      </c>
      <c r="L37" s="8">
        <f t="shared" ref="L37" si="12">J37*0.219</f>
        <v>985.5</v>
      </c>
      <c r="M37" s="6">
        <f t="shared" ref="M37" si="13">I37*J37</f>
        <v>4500</v>
      </c>
      <c r="N37" s="9">
        <f t="shared" ref="N37" si="14">I37*K37</f>
        <v>30.509999999999998</v>
      </c>
      <c r="O37" s="20">
        <f t="shared" ref="O37" si="15">I37*L37</f>
        <v>985.5</v>
      </c>
    </row>
    <row r="38" spans="2:15" x14ac:dyDescent="0.4">
      <c r="B38" s="56"/>
      <c r="C38" s="59"/>
      <c r="D38" s="21" t="s">
        <v>53</v>
      </c>
      <c r="E38" s="21" t="s">
        <v>55</v>
      </c>
      <c r="F38" s="45" t="s">
        <v>128</v>
      </c>
      <c r="G38" s="52">
        <v>45871</v>
      </c>
      <c r="H38" s="52" t="s">
        <v>134</v>
      </c>
      <c r="I38" s="5">
        <v>1</v>
      </c>
      <c r="J38" s="6">
        <v>1500</v>
      </c>
      <c r="K38" s="8">
        <f t="shared" si="5"/>
        <v>10.17</v>
      </c>
      <c r="L38" s="8">
        <f t="shared" ref="L38:L60" si="16">J38*0.219</f>
        <v>328.5</v>
      </c>
      <c r="M38" s="6">
        <f t="shared" ref="M38:M60" si="17">I38*J38</f>
        <v>1500</v>
      </c>
      <c r="N38" s="9">
        <f t="shared" ref="N38:N60" si="18">I38*K38</f>
        <v>10.17</v>
      </c>
      <c r="O38" s="20">
        <f t="shared" ref="O38:O60" si="19">I38*L38</f>
        <v>328.5</v>
      </c>
    </row>
    <row r="39" spans="2:15" x14ac:dyDescent="0.4">
      <c r="B39" s="56"/>
      <c r="C39" s="59"/>
      <c r="D39" s="21" t="s">
        <v>56</v>
      </c>
      <c r="E39" s="21" t="s">
        <v>57</v>
      </c>
      <c r="F39" s="45" t="s">
        <v>128</v>
      </c>
      <c r="G39" s="52">
        <v>45872</v>
      </c>
      <c r="H39" s="52" t="s">
        <v>134</v>
      </c>
      <c r="I39" s="5">
        <v>4</v>
      </c>
      <c r="J39" s="6">
        <v>100</v>
      </c>
      <c r="K39" s="8">
        <f t="shared" si="5"/>
        <v>0.67799999999999994</v>
      </c>
      <c r="L39" s="8">
        <f t="shared" si="16"/>
        <v>21.9</v>
      </c>
      <c r="M39" s="6">
        <f t="shared" si="17"/>
        <v>400</v>
      </c>
      <c r="N39" s="9">
        <f t="shared" si="18"/>
        <v>2.7119999999999997</v>
      </c>
      <c r="O39" s="20">
        <f>SUM(O29:O38)</f>
        <v>4452.2699999999995</v>
      </c>
    </row>
    <row r="40" spans="2:15" ht="19.5" thickBot="1" x14ac:dyDescent="0.45">
      <c r="B40" s="57"/>
      <c r="C40" s="60"/>
      <c r="D40" s="61" t="s">
        <v>24</v>
      </c>
      <c r="E40" s="78"/>
      <c r="F40" s="78"/>
      <c r="G40" s="78"/>
      <c r="H40" s="78"/>
      <c r="I40" s="78"/>
      <c r="J40" s="78"/>
      <c r="K40" s="78"/>
      <c r="L40" s="79"/>
      <c r="M40" s="23">
        <f>SUM(M29:M39)</f>
        <v>20730</v>
      </c>
      <c r="N40" s="24">
        <f>SUM(N29:N39)</f>
        <v>140.54939999999996</v>
      </c>
      <c r="O40" s="25">
        <f t="shared" si="19"/>
        <v>0</v>
      </c>
    </row>
    <row r="41" spans="2:15" x14ac:dyDescent="0.4">
      <c r="B41" s="80">
        <v>4</v>
      </c>
      <c r="C41" s="58" t="s">
        <v>65</v>
      </c>
      <c r="D41" s="26" t="s">
        <v>61</v>
      </c>
      <c r="E41" s="26" t="s">
        <v>58</v>
      </c>
      <c r="F41" s="47" t="s">
        <v>124</v>
      </c>
      <c r="G41" s="52">
        <v>45792</v>
      </c>
      <c r="H41" s="52" t="s">
        <v>133</v>
      </c>
      <c r="I41" s="15">
        <v>5</v>
      </c>
      <c r="J41" s="16">
        <v>12000</v>
      </c>
      <c r="K41" s="17">
        <f t="shared" si="5"/>
        <v>81.36</v>
      </c>
      <c r="L41" s="17">
        <f t="shared" si="16"/>
        <v>2628</v>
      </c>
      <c r="M41" s="16">
        <f t="shared" si="17"/>
        <v>60000</v>
      </c>
      <c r="N41" s="18">
        <f t="shared" si="18"/>
        <v>406.8</v>
      </c>
      <c r="O41" s="19">
        <f t="shared" si="19"/>
        <v>13140</v>
      </c>
    </row>
    <row r="42" spans="2:15" x14ac:dyDescent="0.4">
      <c r="B42" s="83"/>
      <c r="C42" s="59"/>
      <c r="D42" s="21" t="s">
        <v>62</v>
      </c>
      <c r="E42" s="21" t="s">
        <v>59</v>
      </c>
      <c r="F42" s="47" t="s">
        <v>124</v>
      </c>
      <c r="G42" s="52">
        <v>45792</v>
      </c>
      <c r="H42" s="52" t="s">
        <v>133</v>
      </c>
      <c r="I42" s="5">
        <v>5</v>
      </c>
      <c r="J42" s="6">
        <v>2500</v>
      </c>
      <c r="K42" s="8">
        <f t="shared" si="5"/>
        <v>16.95</v>
      </c>
      <c r="L42" s="8">
        <f t="shared" si="16"/>
        <v>547.5</v>
      </c>
      <c r="M42" s="6">
        <f t="shared" si="17"/>
        <v>12500</v>
      </c>
      <c r="N42" s="9">
        <f t="shared" si="18"/>
        <v>84.75</v>
      </c>
      <c r="O42" s="20">
        <f t="shared" si="19"/>
        <v>2737.5</v>
      </c>
    </row>
    <row r="43" spans="2:15" x14ac:dyDescent="0.4">
      <c r="B43" s="83"/>
      <c r="C43" s="59"/>
      <c r="D43" s="21" t="s">
        <v>63</v>
      </c>
      <c r="E43" s="21"/>
      <c r="F43" s="45" t="s">
        <v>128</v>
      </c>
      <c r="G43" s="21"/>
      <c r="H43" s="5" t="s">
        <v>135</v>
      </c>
      <c r="I43" s="5">
        <v>5</v>
      </c>
      <c r="J43" s="6">
        <v>3000</v>
      </c>
      <c r="K43" s="8">
        <f t="shared" si="5"/>
        <v>20.34</v>
      </c>
      <c r="L43" s="8">
        <f t="shared" si="16"/>
        <v>657</v>
      </c>
      <c r="M43" s="6">
        <f t="shared" si="17"/>
        <v>15000</v>
      </c>
      <c r="N43" s="9">
        <f t="shared" si="18"/>
        <v>101.7</v>
      </c>
      <c r="O43" s="20">
        <f t="shared" si="19"/>
        <v>3285</v>
      </c>
    </row>
    <row r="44" spans="2:15" x14ac:dyDescent="0.4">
      <c r="B44" s="83"/>
      <c r="C44" s="59"/>
      <c r="D44" s="21" t="s">
        <v>60</v>
      </c>
      <c r="E44" s="21"/>
      <c r="F44" s="45" t="s">
        <v>128</v>
      </c>
      <c r="G44" s="21"/>
      <c r="H44" s="5" t="s">
        <v>134</v>
      </c>
      <c r="I44" s="5">
        <v>5</v>
      </c>
      <c r="J44" s="6">
        <v>500</v>
      </c>
      <c r="K44" s="8">
        <f t="shared" si="5"/>
        <v>3.3899999999999997</v>
      </c>
      <c r="L44" s="8">
        <f t="shared" si="16"/>
        <v>109.5</v>
      </c>
      <c r="M44" s="6">
        <f t="shared" si="17"/>
        <v>2500</v>
      </c>
      <c r="N44" s="9">
        <f t="shared" si="18"/>
        <v>16.95</v>
      </c>
      <c r="O44" s="20">
        <f t="shared" si="19"/>
        <v>547.5</v>
      </c>
    </row>
    <row r="45" spans="2:15" x14ac:dyDescent="0.4">
      <c r="B45" s="83"/>
      <c r="C45" s="59"/>
      <c r="D45" s="21" t="s">
        <v>96</v>
      </c>
      <c r="E45" s="21"/>
      <c r="F45" s="45" t="s">
        <v>128</v>
      </c>
      <c r="G45" s="21"/>
      <c r="H45" s="5" t="s">
        <v>134</v>
      </c>
      <c r="I45" s="5">
        <v>1</v>
      </c>
      <c r="J45" s="6">
        <v>5000</v>
      </c>
      <c r="K45" s="8">
        <f t="shared" si="5"/>
        <v>33.9</v>
      </c>
      <c r="L45" s="8">
        <f t="shared" si="16"/>
        <v>1095</v>
      </c>
      <c r="M45" s="6">
        <f t="shared" si="17"/>
        <v>5000</v>
      </c>
      <c r="N45" s="9">
        <f t="shared" si="18"/>
        <v>33.9</v>
      </c>
      <c r="O45" s="20">
        <f t="shared" si="19"/>
        <v>1095</v>
      </c>
    </row>
    <row r="46" spans="2:15" x14ac:dyDescent="0.4">
      <c r="B46" s="83"/>
      <c r="C46" s="59"/>
      <c r="D46" s="21" t="s">
        <v>64</v>
      </c>
      <c r="E46" s="21"/>
      <c r="F46" s="47" t="s">
        <v>124</v>
      </c>
      <c r="G46" s="52">
        <v>45792</v>
      </c>
      <c r="H46" s="52" t="s">
        <v>133</v>
      </c>
      <c r="I46" s="5">
        <v>5</v>
      </c>
      <c r="J46" s="6">
        <v>1000</v>
      </c>
      <c r="K46" s="8">
        <f t="shared" si="5"/>
        <v>6.7799999999999994</v>
      </c>
      <c r="L46" s="8">
        <f t="shared" si="16"/>
        <v>219</v>
      </c>
      <c r="M46" s="6">
        <f t="shared" si="17"/>
        <v>5000</v>
      </c>
      <c r="N46" s="9">
        <f t="shared" si="18"/>
        <v>33.9</v>
      </c>
      <c r="O46" s="20">
        <f t="shared" si="19"/>
        <v>1095</v>
      </c>
    </row>
    <row r="47" spans="2:15" ht="19.5" thickBot="1" x14ac:dyDescent="0.45">
      <c r="B47" s="84"/>
      <c r="C47" s="60"/>
      <c r="D47" s="61" t="s">
        <v>24</v>
      </c>
      <c r="E47" s="78"/>
      <c r="F47" s="78"/>
      <c r="G47" s="78"/>
      <c r="H47" s="78"/>
      <c r="I47" s="78"/>
      <c r="J47" s="78"/>
      <c r="K47" s="78"/>
      <c r="L47" s="79"/>
      <c r="M47" s="23">
        <f>SUM(M41:M46)</f>
        <v>100000</v>
      </c>
      <c r="N47" s="24">
        <f>SUM(N41:N46)</f>
        <v>678</v>
      </c>
      <c r="O47" s="25">
        <f>SUM(O40:O46)</f>
        <v>21900</v>
      </c>
    </row>
    <row r="48" spans="2:15" x14ac:dyDescent="0.4">
      <c r="B48" s="80">
        <v>5</v>
      </c>
      <c r="C48" s="58" t="s">
        <v>66</v>
      </c>
      <c r="D48" s="14" t="s">
        <v>67</v>
      </c>
      <c r="E48" s="15"/>
      <c r="F48" s="47" t="s">
        <v>124</v>
      </c>
      <c r="G48" s="52">
        <v>45809</v>
      </c>
      <c r="H48" s="52" t="s">
        <v>133</v>
      </c>
      <c r="I48" s="15">
        <v>1</v>
      </c>
      <c r="J48" s="16">
        <v>2340</v>
      </c>
      <c r="K48" s="17">
        <f t="shared" si="5"/>
        <v>15.8652</v>
      </c>
      <c r="L48" s="17">
        <f t="shared" ref="L48:L54" si="20">J48*0.219</f>
        <v>512.46</v>
      </c>
      <c r="M48" s="16">
        <f t="shared" ref="M48:M54" si="21">I48*J48</f>
        <v>2340</v>
      </c>
      <c r="N48" s="18">
        <f t="shared" ref="N48:N54" si="22">I48*K48</f>
        <v>15.8652</v>
      </c>
      <c r="O48" s="19">
        <f t="shared" ref="O48:O54" si="23">I48*L48</f>
        <v>512.46</v>
      </c>
    </row>
    <row r="49" spans="2:15" x14ac:dyDescent="0.4">
      <c r="B49" s="71"/>
      <c r="C49" s="85"/>
      <c r="D49" s="4" t="s">
        <v>68</v>
      </c>
      <c r="E49" s="5"/>
      <c r="F49" s="47" t="s">
        <v>124</v>
      </c>
      <c r="G49" s="52">
        <v>45809</v>
      </c>
      <c r="H49" s="52" t="s">
        <v>133</v>
      </c>
      <c r="I49" s="5">
        <v>1</v>
      </c>
      <c r="J49" s="6">
        <v>1800</v>
      </c>
      <c r="K49" s="8">
        <f t="shared" si="5"/>
        <v>12.203999999999999</v>
      </c>
      <c r="L49" s="8">
        <f t="shared" si="20"/>
        <v>394.2</v>
      </c>
      <c r="M49" s="6">
        <f t="shared" si="21"/>
        <v>1800</v>
      </c>
      <c r="N49" s="9">
        <f t="shared" si="22"/>
        <v>12.203999999999999</v>
      </c>
      <c r="O49" s="20">
        <f t="shared" si="23"/>
        <v>394.2</v>
      </c>
    </row>
    <row r="50" spans="2:15" x14ac:dyDescent="0.4">
      <c r="B50" s="71"/>
      <c r="C50" s="85"/>
      <c r="D50" s="4" t="s">
        <v>69</v>
      </c>
      <c r="E50" s="5"/>
      <c r="F50" s="47" t="s">
        <v>124</v>
      </c>
      <c r="G50" s="52">
        <v>45809</v>
      </c>
      <c r="H50" s="52" t="s">
        <v>133</v>
      </c>
      <c r="I50" s="5">
        <v>1</v>
      </c>
      <c r="J50" s="6">
        <v>1000</v>
      </c>
      <c r="K50" s="8">
        <f t="shared" si="5"/>
        <v>6.7799999999999994</v>
      </c>
      <c r="L50" s="8">
        <f t="shared" si="20"/>
        <v>219</v>
      </c>
      <c r="M50" s="6">
        <f t="shared" si="21"/>
        <v>1000</v>
      </c>
      <c r="N50" s="9">
        <f t="shared" si="22"/>
        <v>6.7799999999999994</v>
      </c>
      <c r="O50" s="20">
        <f t="shared" si="23"/>
        <v>219</v>
      </c>
    </row>
    <row r="51" spans="2:15" x14ac:dyDescent="0.4">
      <c r="B51" s="71"/>
      <c r="C51" s="85"/>
      <c r="D51" s="21" t="s">
        <v>70</v>
      </c>
      <c r="E51" s="5"/>
      <c r="F51" s="47" t="s">
        <v>124</v>
      </c>
      <c r="G51" s="52">
        <v>45809</v>
      </c>
      <c r="H51" s="52" t="s">
        <v>133</v>
      </c>
      <c r="I51" s="5">
        <v>1</v>
      </c>
      <c r="J51" s="6">
        <v>850</v>
      </c>
      <c r="K51" s="8">
        <f t="shared" si="5"/>
        <v>5.7629999999999999</v>
      </c>
      <c r="L51" s="8">
        <f t="shared" si="20"/>
        <v>186.15</v>
      </c>
      <c r="M51" s="6">
        <f t="shared" si="21"/>
        <v>850</v>
      </c>
      <c r="N51" s="9">
        <f t="shared" si="22"/>
        <v>5.7629999999999999</v>
      </c>
      <c r="O51" s="20">
        <f t="shared" si="23"/>
        <v>186.15</v>
      </c>
    </row>
    <row r="52" spans="2:15" x14ac:dyDescent="0.4">
      <c r="B52" s="71"/>
      <c r="C52" s="85"/>
      <c r="D52" s="21" t="s">
        <v>71</v>
      </c>
      <c r="E52" s="5"/>
      <c r="F52" s="45" t="s">
        <v>128</v>
      </c>
      <c r="G52" s="53">
        <v>45870</v>
      </c>
      <c r="H52" s="52" t="s">
        <v>133</v>
      </c>
      <c r="I52" s="5">
        <v>2</v>
      </c>
      <c r="J52" s="6">
        <v>1500</v>
      </c>
      <c r="K52" s="8">
        <f t="shared" si="5"/>
        <v>10.17</v>
      </c>
      <c r="L52" s="8">
        <f t="shared" ref="L52" si="24">J52*0.219</f>
        <v>328.5</v>
      </c>
      <c r="M52" s="6">
        <f t="shared" ref="M52" si="25">I52*J52</f>
        <v>3000</v>
      </c>
      <c r="N52" s="9">
        <f t="shared" ref="N52" si="26">I52*K52</f>
        <v>20.34</v>
      </c>
      <c r="O52" s="20">
        <f t="shared" ref="O52" si="27">I52*L52</f>
        <v>657</v>
      </c>
    </row>
    <row r="53" spans="2:15" ht="19.5" thickBot="1" x14ac:dyDescent="0.45">
      <c r="B53" s="87"/>
      <c r="C53" s="86"/>
      <c r="D53" s="61" t="s">
        <v>24</v>
      </c>
      <c r="E53" s="78"/>
      <c r="F53" s="78"/>
      <c r="G53" s="78"/>
      <c r="H53" s="78"/>
      <c r="I53" s="78"/>
      <c r="J53" s="78"/>
      <c r="K53" s="78"/>
      <c r="L53" s="79"/>
      <c r="M53" s="23">
        <f>SUM(M48:M52)</f>
        <v>8990</v>
      </c>
      <c r="N53" s="24">
        <f>SUM(N48:N52)</f>
        <v>60.952199999999991</v>
      </c>
      <c r="O53" s="25">
        <f>SUM(O48:O52)</f>
        <v>1968.8100000000002</v>
      </c>
    </row>
    <row r="54" spans="2:15" x14ac:dyDescent="0.4">
      <c r="B54" s="88">
        <v>6</v>
      </c>
      <c r="C54" s="90" t="s">
        <v>76</v>
      </c>
      <c r="D54" s="26" t="s">
        <v>75</v>
      </c>
      <c r="E54" s="15"/>
      <c r="F54" s="47" t="s">
        <v>124</v>
      </c>
      <c r="G54" s="52">
        <v>45792</v>
      </c>
      <c r="H54" s="52" t="s">
        <v>133</v>
      </c>
      <c r="I54" s="15">
        <v>1</v>
      </c>
      <c r="J54" s="16">
        <v>6000</v>
      </c>
      <c r="K54" s="17">
        <f t="shared" si="5"/>
        <v>40.68</v>
      </c>
      <c r="L54" s="17">
        <f t="shared" si="20"/>
        <v>1314</v>
      </c>
      <c r="M54" s="16">
        <f t="shared" si="21"/>
        <v>6000</v>
      </c>
      <c r="N54" s="18">
        <f t="shared" si="22"/>
        <v>40.68</v>
      </c>
      <c r="O54" s="19">
        <f t="shared" si="23"/>
        <v>1314</v>
      </c>
    </row>
    <row r="55" spans="2:15" ht="19.5" thickBot="1" x14ac:dyDescent="0.45">
      <c r="B55" s="89"/>
      <c r="C55" s="91"/>
      <c r="D55" s="61" t="s">
        <v>24</v>
      </c>
      <c r="E55" s="78"/>
      <c r="F55" s="78"/>
      <c r="G55" s="78"/>
      <c r="H55" s="78"/>
      <c r="I55" s="78"/>
      <c r="J55" s="78"/>
      <c r="K55" s="78"/>
      <c r="L55" s="79"/>
      <c r="M55" s="23">
        <f>SUM(M54)</f>
        <v>6000</v>
      </c>
      <c r="N55" s="24">
        <f>SUM(N54)</f>
        <v>40.68</v>
      </c>
      <c r="O55" s="25">
        <f>SUM(O54)</f>
        <v>1314</v>
      </c>
    </row>
    <row r="56" spans="2:15" x14ac:dyDescent="0.4">
      <c r="B56" s="80">
        <v>7</v>
      </c>
      <c r="C56" s="58" t="s">
        <v>86</v>
      </c>
      <c r="D56" s="26" t="s">
        <v>77</v>
      </c>
      <c r="E56" s="26" t="s">
        <v>78</v>
      </c>
      <c r="F56" s="47" t="s">
        <v>124</v>
      </c>
      <c r="G56" s="49">
        <v>45762</v>
      </c>
      <c r="H56" s="5" t="s">
        <v>134</v>
      </c>
      <c r="I56" s="15">
        <v>2</v>
      </c>
      <c r="J56" s="16">
        <v>16300</v>
      </c>
      <c r="K56" s="17">
        <f t="shared" si="5"/>
        <v>110.514</v>
      </c>
      <c r="L56" s="17">
        <f t="shared" ref="L56" si="28">J56*0.219</f>
        <v>3569.7</v>
      </c>
      <c r="M56" s="16">
        <f t="shared" ref="M56" si="29">I56*J56</f>
        <v>32600</v>
      </c>
      <c r="N56" s="18">
        <f t="shared" ref="N56" si="30">I56*K56</f>
        <v>221.02799999999999</v>
      </c>
      <c r="O56" s="19">
        <f t="shared" ref="O56" si="31">I56*L56</f>
        <v>7139.4</v>
      </c>
    </row>
    <row r="57" spans="2:15" x14ac:dyDescent="0.4">
      <c r="B57" s="92"/>
      <c r="C57" s="85"/>
      <c r="D57" s="27" t="s">
        <v>77</v>
      </c>
      <c r="E57" s="27" t="s">
        <v>79</v>
      </c>
      <c r="F57" s="47" t="s">
        <v>124</v>
      </c>
      <c r="G57" s="51">
        <v>45762</v>
      </c>
      <c r="H57" s="5" t="s">
        <v>134</v>
      </c>
      <c r="I57" s="34">
        <v>2</v>
      </c>
      <c r="J57" s="11">
        <v>6300</v>
      </c>
      <c r="K57" s="12">
        <f t="shared" si="5"/>
        <v>42.713999999999999</v>
      </c>
      <c r="L57" s="12">
        <f t="shared" si="16"/>
        <v>1379.7</v>
      </c>
      <c r="M57" s="11">
        <f t="shared" si="17"/>
        <v>12600</v>
      </c>
      <c r="N57" s="13">
        <f t="shared" si="18"/>
        <v>85.427999999999997</v>
      </c>
      <c r="O57" s="28">
        <f t="shared" si="19"/>
        <v>2759.4</v>
      </c>
    </row>
    <row r="58" spans="2:15" x14ac:dyDescent="0.4">
      <c r="B58" s="92"/>
      <c r="C58" s="85"/>
      <c r="D58" s="21" t="s">
        <v>80</v>
      </c>
      <c r="E58" s="21" t="s">
        <v>81</v>
      </c>
      <c r="F58" s="47" t="s">
        <v>124</v>
      </c>
      <c r="G58" s="51">
        <v>45762</v>
      </c>
      <c r="H58" s="5" t="s">
        <v>134</v>
      </c>
      <c r="I58" s="5">
        <v>4</v>
      </c>
      <c r="J58" s="6">
        <v>0</v>
      </c>
      <c r="K58" s="8">
        <f t="shared" si="5"/>
        <v>0</v>
      </c>
      <c r="L58" s="8">
        <f t="shared" si="16"/>
        <v>0</v>
      </c>
      <c r="M58" s="6">
        <f t="shared" si="17"/>
        <v>0</v>
      </c>
      <c r="N58" s="9">
        <f t="shared" si="18"/>
        <v>0</v>
      </c>
      <c r="O58" s="20">
        <f t="shared" si="19"/>
        <v>0</v>
      </c>
    </row>
    <row r="59" spans="2:15" x14ac:dyDescent="0.4">
      <c r="B59" s="92"/>
      <c r="C59" s="85"/>
      <c r="D59" s="21" t="s">
        <v>82</v>
      </c>
      <c r="E59" s="21" t="s">
        <v>136</v>
      </c>
      <c r="F59" s="47" t="s">
        <v>124</v>
      </c>
      <c r="G59" s="51">
        <v>45762</v>
      </c>
      <c r="H59" s="5" t="s">
        <v>134</v>
      </c>
      <c r="I59" s="3">
        <v>4</v>
      </c>
      <c r="J59" s="6">
        <v>0</v>
      </c>
      <c r="K59" s="8">
        <f t="shared" si="5"/>
        <v>0</v>
      </c>
      <c r="L59" s="8">
        <f t="shared" si="16"/>
        <v>0</v>
      </c>
      <c r="M59" s="6">
        <f t="shared" si="17"/>
        <v>0</v>
      </c>
      <c r="N59" s="9">
        <f t="shared" si="18"/>
        <v>0</v>
      </c>
      <c r="O59" s="20">
        <f t="shared" si="19"/>
        <v>0</v>
      </c>
    </row>
    <row r="60" spans="2:15" ht="110.25" customHeight="1" x14ac:dyDescent="0.4">
      <c r="B60" s="92"/>
      <c r="C60" s="85"/>
      <c r="D60" s="35" t="s">
        <v>83</v>
      </c>
      <c r="E60" s="36" t="s">
        <v>84</v>
      </c>
      <c r="F60" s="47" t="s">
        <v>124</v>
      </c>
      <c r="G60" s="51">
        <v>45762</v>
      </c>
      <c r="H60" s="5" t="s">
        <v>134</v>
      </c>
      <c r="I60" s="37">
        <v>0</v>
      </c>
      <c r="J60" s="6">
        <v>0</v>
      </c>
      <c r="K60" s="8">
        <f t="shared" si="5"/>
        <v>0</v>
      </c>
      <c r="L60" s="8">
        <f t="shared" si="16"/>
        <v>0</v>
      </c>
      <c r="M60" s="6">
        <f t="shared" si="17"/>
        <v>0</v>
      </c>
      <c r="N60" s="9">
        <f t="shared" si="18"/>
        <v>0</v>
      </c>
      <c r="O60" s="20">
        <f t="shared" si="19"/>
        <v>0</v>
      </c>
    </row>
    <row r="61" spans="2:15" ht="18.75" customHeight="1" x14ac:dyDescent="0.4">
      <c r="B61" s="92"/>
      <c r="C61" s="85"/>
      <c r="D61" s="38" t="s">
        <v>85</v>
      </c>
      <c r="E61" s="36"/>
      <c r="F61" s="47" t="s">
        <v>124</v>
      </c>
      <c r="G61" s="51">
        <v>45762</v>
      </c>
      <c r="H61" s="5" t="s">
        <v>133</v>
      </c>
      <c r="I61" s="37">
        <v>0</v>
      </c>
      <c r="J61" s="6">
        <v>0</v>
      </c>
      <c r="K61" s="8">
        <f t="shared" si="5"/>
        <v>0</v>
      </c>
      <c r="L61" s="8">
        <f t="shared" ref="L61" si="32">J61*0.219</f>
        <v>0</v>
      </c>
      <c r="M61" s="6">
        <f t="shared" ref="M61" si="33">I61*J61</f>
        <v>0</v>
      </c>
      <c r="N61" s="9">
        <f t="shared" ref="N61" si="34">I61*K61</f>
        <v>0</v>
      </c>
      <c r="O61" s="20">
        <f t="shared" ref="O61" si="35">I61*L61</f>
        <v>0</v>
      </c>
    </row>
    <row r="62" spans="2:15" ht="19.5" thickBot="1" x14ac:dyDescent="0.45">
      <c r="B62" s="93"/>
      <c r="C62" s="86"/>
      <c r="D62" s="61" t="s">
        <v>24</v>
      </c>
      <c r="E62" s="78"/>
      <c r="F62" s="78"/>
      <c r="G62" s="78"/>
      <c r="H62" s="78"/>
      <c r="I62" s="78"/>
      <c r="J62" s="78"/>
      <c r="K62" s="78"/>
      <c r="L62" s="79"/>
      <c r="M62" s="23">
        <f>SUM(M56:M61)</f>
        <v>45200</v>
      </c>
      <c r="N62" s="24">
        <f>SUM(N56:N61)</f>
        <v>306.45600000000002</v>
      </c>
      <c r="O62" s="25">
        <f>SUM(O56:O61)</f>
        <v>9898.7999999999993</v>
      </c>
    </row>
    <row r="63" spans="2:15" x14ac:dyDescent="0.4">
      <c r="B63" s="80">
        <v>8</v>
      </c>
      <c r="C63" s="58" t="s">
        <v>87</v>
      </c>
      <c r="D63" s="14" t="s">
        <v>88</v>
      </c>
      <c r="E63" s="14" t="s">
        <v>89</v>
      </c>
      <c r="F63" s="45" t="s">
        <v>128</v>
      </c>
      <c r="G63" s="49">
        <v>45871</v>
      </c>
      <c r="H63" s="5" t="s">
        <v>134</v>
      </c>
      <c r="I63" s="15">
        <v>4</v>
      </c>
      <c r="J63" s="16">
        <v>1000</v>
      </c>
      <c r="K63" s="17">
        <f t="shared" si="5"/>
        <v>6.7799999999999994</v>
      </c>
      <c r="L63" s="17">
        <f t="shared" si="10"/>
        <v>219</v>
      </c>
      <c r="M63" s="16">
        <f t="shared" si="2"/>
        <v>4000</v>
      </c>
      <c r="N63" s="18">
        <f t="shared" si="11"/>
        <v>27.119999999999997</v>
      </c>
      <c r="O63" s="19">
        <f t="shared" si="4"/>
        <v>876</v>
      </c>
    </row>
    <row r="64" spans="2:15" x14ac:dyDescent="0.4">
      <c r="B64" s="83"/>
      <c r="C64" s="59"/>
      <c r="D64" s="4" t="s">
        <v>90</v>
      </c>
      <c r="E64" s="4" t="s">
        <v>91</v>
      </c>
      <c r="F64" s="45" t="s">
        <v>128</v>
      </c>
      <c r="G64" s="52">
        <v>45873</v>
      </c>
      <c r="H64" s="5" t="s">
        <v>134</v>
      </c>
      <c r="I64" s="5">
        <v>3</v>
      </c>
      <c r="J64" s="6">
        <v>3000</v>
      </c>
      <c r="K64" s="8">
        <f t="shared" si="5"/>
        <v>20.34</v>
      </c>
      <c r="L64" s="8">
        <f t="shared" si="10"/>
        <v>657</v>
      </c>
      <c r="M64" s="6">
        <f t="shared" si="2"/>
        <v>9000</v>
      </c>
      <c r="N64" s="9">
        <f t="shared" si="11"/>
        <v>61.019999999999996</v>
      </c>
      <c r="O64" s="20">
        <f t="shared" si="4"/>
        <v>1971</v>
      </c>
    </row>
    <row r="65" spans="2:15" x14ac:dyDescent="0.4">
      <c r="B65" s="83"/>
      <c r="C65" s="59"/>
      <c r="D65" s="4" t="s">
        <v>92</v>
      </c>
      <c r="E65" s="4"/>
      <c r="F65" s="45" t="s">
        <v>128</v>
      </c>
      <c r="G65" s="52">
        <v>45873</v>
      </c>
      <c r="H65" s="5" t="s">
        <v>134</v>
      </c>
      <c r="I65" s="5">
        <v>4</v>
      </c>
      <c r="J65" s="6">
        <v>1200</v>
      </c>
      <c r="K65" s="8">
        <f t="shared" si="5"/>
        <v>8.1359999999999992</v>
      </c>
      <c r="L65" s="8">
        <f t="shared" si="10"/>
        <v>262.8</v>
      </c>
      <c r="M65" s="6">
        <f t="shared" si="2"/>
        <v>4800</v>
      </c>
      <c r="N65" s="9">
        <f t="shared" si="11"/>
        <v>32.543999999999997</v>
      </c>
      <c r="O65" s="20">
        <f t="shared" si="4"/>
        <v>1051.2</v>
      </c>
    </row>
    <row r="66" spans="2:15" x14ac:dyDescent="0.4">
      <c r="B66" s="83"/>
      <c r="C66" s="59"/>
      <c r="D66" s="4" t="s">
        <v>93</v>
      </c>
      <c r="E66" s="4"/>
      <c r="F66" s="45" t="s">
        <v>128</v>
      </c>
      <c r="G66" s="52">
        <v>45874</v>
      </c>
      <c r="H66" s="52" t="s">
        <v>133</v>
      </c>
      <c r="I66" s="5">
        <v>2</v>
      </c>
      <c r="J66" s="6">
        <v>4800</v>
      </c>
      <c r="K66" s="8">
        <f t="shared" si="5"/>
        <v>32.543999999999997</v>
      </c>
      <c r="L66" s="8">
        <f t="shared" si="10"/>
        <v>1051.2</v>
      </c>
      <c r="M66" s="6">
        <f t="shared" si="2"/>
        <v>9600</v>
      </c>
      <c r="N66" s="9">
        <f t="shared" si="11"/>
        <v>65.087999999999994</v>
      </c>
      <c r="O66" s="20">
        <f t="shared" si="4"/>
        <v>2102.4</v>
      </c>
    </row>
    <row r="67" spans="2:15" x14ac:dyDescent="0.4">
      <c r="B67" s="83"/>
      <c r="C67" s="59"/>
      <c r="D67" s="4" t="s">
        <v>94</v>
      </c>
      <c r="E67" s="4"/>
      <c r="F67" s="45" t="s">
        <v>128</v>
      </c>
      <c r="G67" s="52">
        <v>45874</v>
      </c>
      <c r="H67" s="52" t="s">
        <v>133</v>
      </c>
      <c r="I67" s="5">
        <v>2</v>
      </c>
      <c r="J67" s="6">
        <v>2000</v>
      </c>
      <c r="K67" s="8">
        <f t="shared" si="5"/>
        <v>13.559999999999999</v>
      </c>
      <c r="L67" s="8">
        <f t="shared" si="10"/>
        <v>438</v>
      </c>
      <c r="M67" s="6">
        <f t="shared" si="2"/>
        <v>4000</v>
      </c>
      <c r="N67" s="9">
        <f t="shared" si="11"/>
        <v>27.119999999999997</v>
      </c>
      <c r="O67" s="20">
        <f t="shared" si="4"/>
        <v>876</v>
      </c>
    </row>
    <row r="68" spans="2:15" x14ac:dyDescent="0.4">
      <c r="B68" s="83"/>
      <c r="C68" s="59"/>
      <c r="D68" s="4" t="s">
        <v>95</v>
      </c>
      <c r="E68" s="4"/>
      <c r="F68" s="45" t="s">
        <v>128</v>
      </c>
      <c r="G68" s="52">
        <v>45874</v>
      </c>
      <c r="H68" s="52" t="s">
        <v>133</v>
      </c>
      <c r="I68" s="5">
        <v>2</v>
      </c>
      <c r="J68" s="6">
        <v>3800</v>
      </c>
      <c r="K68" s="8">
        <f t="shared" si="5"/>
        <v>25.763999999999999</v>
      </c>
      <c r="L68" s="8">
        <f t="shared" si="10"/>
        <v>832.2</v>
      </c>
      <c r="M68" s="6">
        <f t="shared" si="2"/>
        <v>7600</v>
      </c>
      <c r="N68" s="9">
        <f t="shared" si="11"/>
        <v>51.527999999999999</v>
      </c>
      <c r="O68" s="20">
        <f t="shared" si="4"/>
        <v>1664.4</v>
      </c>
    </row>
    <row r="69" spans="2:15" x14ac:dyDescent="0.4">
      <c r="B69" s="83"/>
      <c r="C69" s="59"/>
      <c r="D69" s="4" t="s">
        <v>97</v>
      </c>
      <c r="E69" s="4"/>
      <c r="F69" s="45" t="s">
        <v>128</v>
      </c>
      <c r="G69" s="52">
        <v>45874</v>
      </c>
      <c r="H69" s="52" t="s">
        <v>133</v>
      </c>
      <c r="I69" s="5">
        <v>2</v>
      </c>
      <c r="J69" s="6">
        <v>1200</v>
      </c>
      <c r="K69" s="8">
        <f t="shared" si="5"/>
        <v>8.1359999999999992</v>
      </c>
      <c r="L69" s="8">
        <f t="shared" si="10"/>
        <v>262.8</v>
      </c>
      <c r="M69" s="6">
        <f t="shared" si="2"/>
        <v>2400</v>
      </c>
      <c r="N69" s="9">
        <f t="shared" si="11"/>
        <v>16.271999999999998</v>
      </c>
      <c r="O69" s="20">
        <f t="shared" si="4"/>
        <v>525.6</v>
      </c>
    </row>
    <row r="70" spans="2:15" x14ac:dyDescent="0.4">
      <c r="B70" s="83"/>
      <c r="C70" s="59"/>
      <c r="D70" s="4" t="s">
        <v>98</v>
      </c>
      <c r="E70" s="4"/>
      <c r="F70" s="45" t="s">
        <v>128</v>
      </c>
      <c r="G70" s="52">
        <v>45873</v>
      </c>
      <c r="H70" s="5" t="s">
        <v>134</v>
      </c>
      <c r="I70" s="5">
        <v>4</v>
      </c>
      <c r="J70" s="6">
        <v>1500</v>
      </c>
      <c r="K70" s="8">
        <f t="shared" si="5"/>
        <v>10.17</v>
      </c>
      <c r="L70" s="8">
        <f t="shared" ref="L70:L87" si="36">J70*0.219</f>
        <v>328.5</v>
      </c>
      <c r="M70" s="6">
        <f t="shared" ref="M70:M87" si="37">I70*J70</f>
        <v>6000</v>
      </c>
      <c r="N70" s="9">
        <f t="shared" ref="N70:N87" si="38">I70*K70</f>
        <v>40.68</v>
      </c>
      <c r="O70" s="20">
        <f t="shared" ref="O70:O87" si="39">I70*L70</f>
        <v>1314</v>
      </c>
    </row>
    <row r="71" spans="2:15" x14ac:dyDescent="0.4">
      <c r="B71" s="83"/>
      <c r="C71" s="59"/>
      <c r="D71" s="4" t="s">
        <v>99</v>
      </c>
      <c r="E71" s="4"/>
      <c r="F71" s="45" t="s">
        <v>128</v>
      </c>
      <c r="G71" s="52">
        <v>45873</v>
      </c>
      <c r="H71" s="5" t="s">
        <v>134</v>
      </c>
      <c r="I71" s="5">
        <v>1</v>
      </c>
      <c r="J71" s="6">
        <v>6000</v>
      </c>
      <c r="K71" s="8">
        <f t="shared" si="5"/>
        <v>40.68</v>
      </c>
      <c r="L71" s="8">
        <f t="shared" si="36"/>
        <v>1314</v>
      </c>
      <c r="M71" s="6">
        <f t="shared" si="37"/>
        <v>6000</v>
      </c>
      <c r="N71" s="9">
        <f t="shared" si="38"/>
        <v>40.68</v>
      </c>
      <c r="O71" s="20">
        <f t="shared" si="39"/>
        <v>1314</v>
      </c>
    </row>
    <row r="72" spans="2:15" x14ac:dyDescent="0.4">
      <c r="B72" s="83"/>
      <c r="C72" s="59"/>
      <c r="D72" s="4" t="s">
        <v>72</v>
      </c>
      <c r="E72" s="4"/>
      <c r="F72" s="45" t="s">
        <v>128</v>
      </c>
      <c r="G72" s="52">
        <v>45871</v>
      </c>
      <c r="H72" s="5" t="s">
        <v>134</v>
      </c>
      <c r="I72" s="5">
        <v>1</v>
      </c>
      <c r="J72" s="6">
        <v>6000</v>
      </c>
      <c r="K72" s="8">
        <f t="shared" si="5"/>
        <v>40.68</v>
      </c>
      <c r="L72" s="8">
        <f t="shared" si="36"/>
        <v>1314</v>
      </c>
      <c r="M72" s="6">
        <f t="shared" si="37"/>
        <v>6000</v>
      </c>
      <c r="N72" s="9">
        <f t="shared" si="38"/>
        <v>40.68</v>
      </c>
      <c r="O72" s="20">
        <f t="shared" si="39"/>
        <v>1314</v>
      </c>
    </row>
    <row r="73" spans="2:15" ht="19.5" thickBot="1" x14ac:dyDescent="0.45">
      <c r="B73" s="84"/>
      <c r="C73" s="60"/>
      <c r="D73" s="61" t="s">
        <v>24</v>
      </c>
      <c r="E73" s="78"/>
      <c r="F73" s="78"/>
      <c r="G73" s="78"/>
      <c r="H73" s="78"/>
      <c r="I73" s="78"/>
      <c r="J73" s="78"/>
      <c r="K73" s="78"/>
      <c r="L73" s="79"/>
      <c r="M73" s="23">
        <f>SUM(M63:M72)</f>
        <v>59400</v>
      </c>
      <c r="N73" s="24">
        <f>SUM(N63:N72)</f>
        <v>402.73200000000003</v>
      </c>
      <c r="O73" s="25">
        <f>SUM(O63:O72)</f>
        <v>13008.6</v>
      </c>
    </row>
    <row r="74" spans="2:15" x14ac:dyDescent="0.4">
      <c r="B74" s="80">
        <v>9</v>
      </c>
      <c r="C74" s="58" t="s">
        <v>100</v>
      </c>
      <c r="D74" s="26" t="s">
        <v>27</v>
      </c>
      <c r="E74" s="26" t="s">
        <v>106</v>
      </c>
      <c r="F74" s="45" t="s">
        <v>128</v>
      </c>
      <c r="G74" s="49">
        <v>45870</v>
      </c>
      <c r="H74" s="5" t="s">
        <v>135</v>
      </c>
      <c r="I74" s="15">
        <v>1</v>
      </c>
      <c r="J74" s="16">
        <v>6000</v>
      </c>
      <c r="K74" s="17">
        <f t="shared" si="5"/>
        <v>40.68</v>
      </c>
      <c r="L74" s="17">
        <f t="shared" ref="L74:L84" si="40">J74*0.219</f>
        <v>1314</v>
      </c>
      <c r="M74" s="16">
        <f t="shared" ref="M74:M84" si="41">I74*J74</f>
        <v>6000</v>
      </c>
      <c r="N74" s="18">
        <f t="shared" ref="N74:N84" si="42">I74*K74</f>
        <v>40.68</v>
      </c>
      <c r="O74" s="19">
        <f t="shared" ref="O74:O84" si="43">I74*L74</f>
        <v>1314</v>
      </c>
    </row>
    <row r="75" spans="2:15" x14ac:dyDescent="0.4">
      <c r="B75" s="71"/>
      <c r="C75" s="85"/>
      <c r="D75" s="27" t="s">
        <v>101</v>
      </c>
      <c r="E75" s="27" t="s">
        <v>107</v>
      </c>
      <c r="F75" s="45" t="s">
        <v>128</v>
      </c>
      <c r="G75" s="52">
        <v>45871</v>
      </c>
      <c r="H75" s="5" t="s">
        <v>135</v>
      </c>
      <c r="I75" s="5">
        <v>1</v>
      </c>
      <c r="J75" s="6">
        <v>20000</v>
      </c>
      <c r="K75" s="8">
        <f t="shared" si="5"/>
        <v>135.6</v>
      </c>
      <c r="L75" s="8">
        <f t="shared" si="40"/>
        <v>4380</v>
      </c>
      <c r="M75" s="6">
        <f t="shared" si="41"/>
        <v>20000</v>
      </c>
      <c r="N75" s="9">
        <f t="shared" si="42"/>
        <v>135.6</v>
      </c>
      <c r="O75" s="20">
        <f t="shared" si="43"/>
        <v>4380</v>
      </c>
    </row>
    <row r="76" spans="2:15" x14ac:dyDescent="0.4">
      <c r="B76" s="71"/>
      <c r="C76" s="85"/>
      <c r="D76" s="21" t="s">
        <v>102</v>
      </c>
      <c r="E76" s="21" t="s">
        <v>108</v>
      </c>
      <c r="F76" s="45" t="s">
        <v>128</v>
      </c>
      <c r="G76" s="52">
        <v>45872</v>
      </c>
      <c r="H76" s="5" t="s">
        <v>135</v>
      </c>
      <c r="I76" s="5">
        <v>1</v>
      </c>
      <c r="J76" s="6">
        <v>3500</v>
      </c>
      <c r="K76" s="8">
        <f t="shared" si="5"/>
        <v>23.729999999999997</v>
      </c>
      <c r="L76" s="8">
        <f t="shared" si="40"/>
        <v>766.5</v>
      </c>
      <c r="M76" s="6">
        <f t="shared" si="41"/>
        <v>3500</v>
      </c>
      <c r="N76" s="9">
        <f t="shared" si="42"/>
        <v>23.729999999999997</v>
      </c>
      <c r="O76" s="20">
        <f t="shared" si="43"/>
        <v>766.5</v>
      </c>
    </row>
    <row r="77" spans="2:15" x14ac:dyDescent="0.4">
      <c r="B77" s="71"/>
      <c r="C77" s="85"/>
      <c r="D77" s="21" t="s">
        <v>103</v>
      </c>
      <c r="E77" s="21" t="s">
        <v>106</v>
      </c>
      <c r="F77" s="45" t="s">
        <v>128</v>
      </c>
      <c r="G77" s="52">
        <v>45873</v>
      </c>
      <c r="H77" s="5" t="s">
        <v>135</v>
      </c>
      <c r="I77" s="5">
        <v>1</v>
      </c>
      <c r="J77" s="6">
        <v>10000</v>
      </c>
      <c r="K77" s="8">
        <f t="shared" si="5"/>
        <v>67.8</v>
      </c>
      <c r="L77" s="8">
        <f t="shared" si="40"/>
        <v>2190</v>
      </c>
      <c r="M77" s="6">
        <f t="shared" si="41"/>
        <v>10000</v>
      </c>
      <c r="N77" s="9">
        <f t="shared" si="42"/>
        <v>67.8</v>
      </c>
      <c r="O77" s="20">
        <f t="shared" si="43"/>
        <v>2190</v>
      </c>
    </row>
    <row r="78" spans="2:15" x14ac:dyDescent="0.4">
      <c r="B78" s="71"/>
      <c r="C78" s="85"/>
      <c r="D78" s="21" t="s">
        <v>104</v>
      </c>
      <c r="E78" s="21" t="s">
        <v>109</v>
      </c>
      <c r="F78" s="45" t="s">
        <v>128</v>
      </c>
      <c r="G78" s="52">
        <v>45874</v>
      </c>
      <c r="H78" s="5" t="s">
        <v>135</v>
      </c>
      <c r="I78" s="5">
        <v>1</v>
      </c>
      <c r="J78" s="6">
        <v>3500</v>
      </c>
      <c r="K78" s="8">
        <f t="shared" si="5"/>
        <v>23.729999999999997</v>
      </c>
      <c r="L78" s="8">
        <f t="shared" si="40"/>
        <v>766.5</v>
      </c>
      <c r="M78" s="6">
        <f t="shared" si="41"/>
        <v>3500</v>
      </c>
      <c r="N78" s="9">
        <f t="shared" si="42"/>
        <v>23.729999999999997</v>
      </c>
      <c r="O78" s="20">
        <f t="shared" si="43"/>
        <v>766.5</v>
      </c>
    </row>
    <row r="79" spans="2:15" x14ac:dyDescent="0.4">
      <c r="B79" s="71"/>
      <c r="C79" s="85"/>
      <c r="D79" s="21" t="s">
        <v>105</v>
      </c>
      <c r="E79" s="21" t="s">
        <v>110</v>
      </c>
      <c r="F79" s="45" t="s">
        <v>128</v>
      </c>
      <c r="G79" s="52">
        <v>45875</v>
      </c>
      <c r="H79" s="5" t="s">
        <v>135</v>
      </c>
      <c r="I79" s="5">
        <v>1</v>
      </c>
      <c r="J79" s="6">
        <v>6000</v>
      </c>
      <c r="K79" s="8">
        <f t="shared" si="5"/>
        <v>40.68</v>
      </c>
      <c r="L79" s="8">
        <f t="shared" si="40"/>
        <v>1314</v>
      </c>
      <c r="M79" s="6">
        <f t="shared" si="41"/>
        <v>6000</v>
      </c>
      <c r="N79" s="9">
        <f t="shared" si="42"/>
        <v>40.68</v>
      </c>
      <c r="O79" s="20">
        <f t="shared" si="43"/>
        <v>1314</v>
      </c>
    </row>
    <row r="80" spans="2:15" x14ac:dyDescent="0.4">
      <c r="B80" s="71"/>
      <c r="C80" s="85"/>
      <c r="D80" s="27" t="s">
        <v>111</v>
      </c>
      <c r="E80" s="21" t="s">
        <v>113</v>
      </c>
      <c r="F80" s="45" t="s">
        <v>128</v>
      </c>
      <c r="G80" s="52">
        <v>45871</v>
      </c>
      <c r="H80" s="5" t="s">
        <v>135</v>
      </c>
      <c r="I80" s="5">
        <v>6</v>
      </c>
      <c r="J80" s="6">
        <v>3000</v>
      </c>
      <c r="K80" s="8">
        <f t="shared" si="5"/>
        <v>20.34</v>
      </c>
      <c r="L80" s="8">
        <f t="shared" si="40"/>
        <v>657</v>
      </c>
      <c r="M80" s="6">
        <f t="shared" si="41"/>
        <v>18000</v>
      </c>
      <c r="N80" s="9">
        <f t="shared" si="42"/>
        <v>122.03999999999999</v>
      </c>
      <c r="O80" s="20">
        <f t="shared" si="43"/>
        <v>3942</v>
      </c>
    </row>
    <row r="81" spans="2:15" x14ac:dyDescent="0.4">
      <c r="B81" s="71"/>
      <c r="C81" s="85"/>
      <c r="D81" s="21" t="s">
        <v>114</v>
      </c>
      <c r="E81" s="21" t="s">
        <v>113</v>
      </c>
      <c r="F81" s="45" t="s">
        <v>128</v>
      </c>
      <c r="G81" s="52">
        <v>45871</v>
      </c>
      <c r="H81" s="5" t="s">
        <v>135</v>
      </c>
      <c r="I81" s="5">
        <v>6</v>
      </c>
      <c r="J81" s="6">
        <v>2000</v>
      </c>
      <c r="K81" s="8">
        <f t="shared" si="5"/>
        <v>13.559999999999999</v>
      </c>
      <c r="L81" s="8">
        <f t="shared" si="40"/>
        <v>438</v>
      </c>
      <c r="M81" s="6">
        <f t="shared" si="41"/>
        <v>12000</v>
      </c>
      <c r="N81" s="9">
        <f t="shared" si="42"/>
        <v>81.359999999999985</v>
      </c>
      <c r="O81" s="20">
        <f t="shared" si="43"/>
        <v>2628</v>
      </c>
    </row>
    <row r="82" spans="2:15" x14ac:dyDescent="0.4">
      <c r="B82" s="71"/>
      <c r="C82" s="85"/>
      <c r="D82" s="21" t="s">
        <v>115</v>
      </c>
      <c r="E82" s="21" t="s">
        <v>112</v>
      </c>
      <c r="F82" s="45" t="s">
        <v>128</v>
      </c>
      <c r="G82" s="52">
        <v>45871</v>
      </c>
      <c r="H82" s="5" t="s">
        <v>135</v>
      </c>
      <c r="I82" s="5">
        <v>1</v>
      </c>
      <c r="J82" s="6">
        <v>15000</v>
      </c>
      <c r="K82" s="8">
        <f t="shared" si="5"/>
        <v>101.69999999999999</v>
      </c>
      <c r="L82" s="8">
        <f t="shared" si="40"/>
        <v>3285</v>
      </c>
      <c r="M82" s="6">
        <f t="shared" si="41"/>
        <v>15000</v>
      </c>
      <c r="N82" s="9">
        <f t="shared" si="42"/>
        <v>101.69999999999999</v>
      </c>
      <c r="O82" s="20">
        <f t="shared" si="43"/>
        <v>3285</v>
      </c>
    </row>
    <row r="83" spans="2:15" ht="19.5" thickBot="1" x14ac:dyDescent="0.45">
      <c r="B83" s="87"/>
      <c r="C83" s="86"/>
      <c r="D83" s="61" t="s">
        <v>24</v>
      </c>
      <c r="E83" s="78"/>
      <c r="F83" s="78"/>
      <c r="G83" s="78"/>
      <c r="H83" s="78"/>
      <c r="I83" s="78"/>
      <c r="J83" s="78"/>
      <c r="K83" s="78"/>
      <c r="L83" s="79"/>
      <c r="M83" s="23">
        <f>SUM(M74:M82)</f>
        <v>94000</v>
      </c>
      <c r="N83" s="24">
        <f>SUM(N74:N82)</f>
        <v>637.31999999999994</v>
      </c>
      <c r="O83" s="25">
        <f>SUM(O74:O82)</f>
        <v>20586</v>
      </c>
    </row>
    <row r="84" spans="2:15" x14ac:dyDescent="0.4">
      <c r="B84" s="80">
        <v>10</v>
      </c>
      <c r="C84" s="58" t="s">
        <v>117</v>
      </c>
      <c r="D84" s="26" t="s">
        <v>116</v>
      </c>
      <c r="E84" s="15"/>
      <c r="F84" s="45" t="s">
        <v>128</v>
      </c>
      <c r="G84" s="52">
        <v>45871</v>
      </c>
      <c r="H84" s="52" t="s">
        <v>133</v>
      </c>
      <c r="I84" s="15">
        <v>1</v>
      </c>
      <c r="J84" s="16">
        <v>50000</v>
      </c>
      <c r="K84" s="17">
        <f t="shared" si="5"/>
        <v>339</v>
      </c>
      <c r="L84" s="17">
        <f t="shared" si="40"/>
        <v>10950</v>
      </c>
      <c r="M84" s="16">
        <f t="shared" si="41"/>
        <v>50000</v>
      </c>
      <c r="N84" s="18">
        <f t="shared" si="42"/>
        <v>339</v>
      </c>
      <c r="O84" s="19">
        <f t="shared" si="43"/>
        <v>10950</v>
      </c>
    </row>
    <row r="85" spans="2:15" ht="19.5" thickBot="1" x14ac:dyDescent="0.45">
      <c r="B85" s="87"/>
      <c r="C85" s="86"/>
      <c r="D85" s="61" t="s">
        <v>24</v>
      </c>
      <c r="E85" s="78"/>
      <c r="F85" s="78"/>
      <c r="G85" s="78"/>
      <c r="H85" s="78"/>
      <c r="I85" s="78"/>
      <c r="J85" s="78"/>
      <c r="K85" s="78"/>
      <c r="L85" s="79"/>
      <c r="M85" s="23">
        <f>SUM(M84)</f>
        <v>50000</v>
      </c>
      <c r="N85" s="24">
        <f>SUM(N84)</f>
        <v>339</v>
      </c>
      <c r="O85" s="25">
        <f>SUM(O84)</f>
        <v>10950</v>
      </c>
    </row>
    <row r="86" spans="2:15" ht="19.5" thickBot="1" x14ac:dyDescent="0.45">
      <c r="B86" s="98" t="s">
        <v>119</v>
      </c>
      <c r="C86" s="99"/>
      <c r="D86" s="99"/>
      <c r="E86" s="99"/>
      <c r="F86" s="99"/>
      <c r="G86" s="99"/>
      <c r="H86" s="99"/>
      <c r="I86" s="99"/>
      <c r="J86" s="99"/>
      <c r="K86" s="99"/>
      <c r="L86" s="100"/>
      <c r="M86" s="39">
        <f>M40+M73+M83+M85</f>
        <v>224130</v>
      </c>
      <c r="N86" s="39">
        <f t="shared" ref="N86:O86" si="44">N40+N73+N83+N85</f>
        <v>1519.6014</v>
      </c>
      <c r="O86" s="40">
        <f t="shared" si="44"/>
        <v>44544.6</v>
      </c>
    </row>
    <row r="87" spans="2:15" x14ac:dyDescent="0.4">
      <c r="B87" s="80">
        <v>11</v>
      </c>
      <c r="C87" s="58" t="s">
        <v>118</v>
      </c>
      <c r="D87" s="14" t="s">
        <v>120</v>
      </c>
      <c r="E87" s="14" t="s">
        <v>121</v>
      </c>
      <c r="F87" s="47" t="s">
        <v>124</v>
      </c>
      <c r="G87" s="49">
        <v>45838</v>
      </c>
      <c r="H87" s="5" t="s">
        <v>134</v>
      </c>
      <c r="I87" s="15">
        <v>1</v>
      </c>
      <c r="J87" s="16">
        <v>100000</v>
      </c>
      <c r="K87" s="17">
        <f t="shared" si="5"/>
        <v>678</v>
      </c>
      <c r="L87" s="17">
        <f t="shared" si="36"/>
        <v>21900</v>
      </c>
      <c r="M87" s="16">
        <f t="shared" si="37"/>
        <v>100000</v>
      </c>
      <c r="N87" s="18">
        <f t="shared" si="38"/>
        <v>678</v>
      </c>
      <c r="O87" s="19">
        <f t="shared" si="39"/>
        <v>21900</v>
      </c>
    </row>
    <row r="88" spans="2:15" ht="19.5" thickBot="1" x14ac:dyDescent="0.45">
      <c r="B88" s="57"/>
      <c r="C88" s="60"/>
      <c r="D88" s="61" t="s">
        <v>24</v>
      </c>
      <c r="E88" s="78"/>
      <c r="F88" s="78"/>
      <c r="G88" s="78"/>
      <c r="H88" s="78"/>
      <c r="I88" s="78"/>
      <c r="J88" s="78"/>
      <c r="K88" s="78"/>
      <c r="L88" s="79"/>
      <c r="M88" s="23">
        <f>SUM(M87)</f>
        <v>100000</v>
      </c>
      <c r="N88" s="24">
        <f>SUM(N87)</f>
        <v>678</v>
      </c>
      <c r="O88" s="25">
        <f>SUM(O87)</f>
        <v>21900</v>
      </c>
    </row>
    <row r="89" spans="2:15" ht="19.5" thickBot="1" x14ac:dyDescent="0.45">
      <c r="B89" s="94" t="s">
        <v>122</v>
      </c>
      <c r="C89" s="95"/>
      <c r="D89" s="95"/>
      <c r="E89" s="95"/>
      <c r="F89" s="95"/>
      <c r="G89" s="95"/>
      <c r="H89" s="95"/>
      <c r="I89" s="95"/>
      <c r="J89" s="95"/>
      <c r="K89" s="95"/>
      <c r="L89" s="96"/>
      <c r="M89" s="43">
        <f>M20+M28+M40+M47+M53+M55+M62+M73+M83+M85+M88</f>
        <v>874420</v>
      </c>
      <c r="N89" s="43">
        <f t="shared" ref="N89:O89" si="45">N20+N28+N40+N47+N53+N55+N62+N73+N83+N85+N88</f>
        <v>5928.5675999999994</v>
      </c>
      <c r="O89" s="44">
        <f t="shared" si="45"/>
        <v>186958.11</v>
      </c>
    </row>
    <row r="90" spans="2:15" ht="19.5" thickBot="1" x14ac:dyDescent="0.45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41"/>
      <c r="N90" s="22"/>
      <c r="O90" s="42"/>
    </row>
  </sheetData>
  <mergeCells count="49">
    <mergeCell ref="B89:L89"/>
    <mergeCell ref="F6:F7"/>
    <mergeCell ref="G6:G7"/>
    <mergeCell ref="H6:H7"/>
    <mergeCell ref="D85:L85"/>
    <mergeCell ref="B84:B85"/>
    <mergeCell ref="C84:C85"/>
    <mergeCell ref="B86:L86"/>
    <mergeCell ref="D88:L88"/>
    <mergeCell ref="B87:B88"/>
    <mergeCell ref="C87:C88"/>
    <mergeCell ref="D73:L73"/>
    <mergeCell ref="B63:B73"/>
    <mergeCell ref="C63:C73"/>
    <mergeCell ref="D83:L83"/>
    <mergeCell ref="B74:B83"/>
    <mergeCell ref="C74:C83"/>
    <mergeCell ref="B54:B55"/>
    <mergeCell ref="C54:C55"/>
    <mergeCell ref="D55:L55"/>
    <mergeCell ref="B56:B62"/>
    <mergeCell ref="C56:C62"/>
    <mergeCell ref="D62:L62"/>
    <mergeCell ref="B41:B47"/>
    <mergeCell ref="C41:C47"/>
    <mergeCell ref="D47:L47"/>
    <mergeCell ref="D53:L53"/>
    <mergeCell ref="C48:C53"/>
    <mergeCell ref="B48:B53"/>
    <mergeCell ref="D28:L28"/>
    <mergeCell ref="B21:B28"/>
    <mergeCell ref="C21:C28"/>
    <mergeCell ref="D40:L40"/>
    <mergeCell ref="C29:C40"/>
    <mergeCell ref="B29:B40"/>
    <mergeCell ref="D23:D24"/>
    <mergeCell ref="B8:B20"/>
    <mergeCell ref="C8:C20"/>
    <mergeCell ref="D20:L20"/>
    <mergeCell ref="B2:O2"/>
    <mergeCell ref="B3:O3"/>
    <mergeCell ref="B4:O4"/>
    <mergeCell ref="B6:B7"/>
    <mergeCell ref="C6:C7"/>
    <mergeCell ref="J6:L6"/>
    <mergeCell ref="M6:O6"/>
    <mergeCell ref="D6:D7"/>
    <mergeCell ref="E6:E7"/>
    <mergeCell ref="I6:I7"/>
  </mergeCells>
  <phoneticPr fontId="3"/>
  <pageMargins left="0.7" right="0.7" top="0.75" bottom="0.75" header="0.3" footer="0.3"/>
  <pageSetup paperSize="8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2025-07-16T23:24:20Z</dcterms:created>
  <dcterms:modified xsi:type="dcterms:W3CDTF">2025-07-16T23:25:58Z</dcterms:modified>
</cp:coreProperties>
</file>